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8"/>
  <workbookPr defaultThemeVersion="124226"/>
  <mc:AlternateContent xmlns:mc="http://schemas.openxmlformats.org/markup-compatibility/2006">
    <mc:Choice Requires="x15">
      <x15ac:absPath xmlns:x15ac="http://schemas.microsoft.com/office/spreadsheetml/2010/11/ac" url="D:\Documentos\Documents\1. Diana\19. ANSV\8. Intervenciones Municipios\5. Seguimientos PM\4. Pereira\"/>
    </mc:Choice>
  </mc:AlternateContent>
  <xr:revisionPtr revIDLastSave="11" documentId="13_ncr:1_{7F7C0A7D-BC79-4C0F-AAC5-B54BB3EE9749}" xr6:coauthVersionLast="47" xr6:coauthVersionMax="47" xr10:uidLastSave="{CDF28B61-145E-4689-A4B6-7ECE8C4929C7}"/>
  <bookViews>
    <workbookView xWindow="-120" yWindow="-120" windowWidth="20730" windowHeight="11040" xr2:uid="{00000000-000D-0000-FFFF-FFFF00000000}"/>
  </bookViews>
  <sheets>
    <sheet name="Matriz PM" sheetId="8" r:id="rId1"/>
    <sheet name="Hoja1" sheetId="9" r:id="rId2"/>
  </sheets>
  <definedNames>
    <definedName name="_1._ORGANISMO_DE_TRÁNSITO" comment="Nombre actual del Organismo de Tránsito que suscribe el plan de mejoramiento">#REF!</definedName>
    <definedName name="_xlnm._FilterDatabase" localSheetId="0" hidden="1">'Matriz PM'!$A$9:$AA$31</definedName>
    <definedName name="_xlnm.Print_Area" localSheetId="0">'Matriz PM'!$A$1:$W$46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5" i="8" l="1"/>
  <c r="T24" i="8"/>
  <c r="T22" i="8"/>
  <c r="T21" i="8"/>
  <c r="T26" i="8"/>
  <c r="T23" i="8"/>
  <c r="T20" i="8"/>
  <c r="T19" i="8"/>
  <c r="T18" i="8"/>
  <c r="T29" i="8"/>
  <c r="T10" i="8"/>
  <c r="T14" i="8"/>
  <c r="T13" i="8"/>
  <c r="T11" i="8"/>
  <c r="T15" i="8"/>
  <c r="T27" i="8"/>
  <c r="T1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Fainory Piñeros</author>
    <author>GILBERT</author>
    <author>Ana Milena Torres Vanegas</author>
  </authors>
  <commentList>
    <comment ref="A7" authorId="0" shapeId="0" xr:uid="{00000000-0006-0000-0000-000001000000}">
      <text>
        <r>
          <rPr>
            <b/>
            <sz val="9"/>
            <color indexed="81"/>
            <rFont val="Tahoma"/>
            <family val="2"/>
          </rPr>
          <t>Fainory Piñeros:</t>
        </r>
        <r>
          <rPr>
            <sz val="9"/>
            <color indexed="81"/>
            <rFont val="Tahoma"/>
            <family val="2"/>
          </rPr>
          <t xml:space="preserve">
Sólo aplica sobre las falencias a las cuales se les presentaron observaciones </t>
        </r>
      </text>
    </comment>
    <comment ref="C8" authorId="0" shapeId="0" xr:uid="{00000000-0006-0000-0000-000002000000}">
      <text>
        <r>
          <rPr>
            <b/>
            <sz val="9"/>
            <color indexed="81"/>
            <rFont val="Tahoma"/>
            <family val="2"/>
          </rPr>
          <t>Fainory Piñeros:</t>
        </r>
        <r>
          <rPr>
            <sz val="9"/>
            <color indexed="81"/>
            <rFont val="Tahoma"/>
            <family val="2"/>
          </rPr>
          <t xml:space="preserve">
Sin que se pierda la esencia de la falencia descrita en el diagnóstico</t>
        </r>
      </text>
    </comment>
    <comment ref="F8" authorId="1" shapeId="0" xr:uid="{00000000-0006-0000-0000-000003000000}">
      <text>
        <r>
          <rPr>
            <b/>
            <sz val="10"/>
            <color indexed="81"/>
            <rFont val="Na"/>
          </rPr>
          <t xml:space="preserve">9.6. Acción (es) de Mejora: 
</t>
        </r>
        <r>
          <rPr>
            <sz val="10"/>
            <color indexed="81"/>
            <rFont val="Na"/>
          </rPr>
          <t xml:space="preserve">
El plazo para la adopción y ejecución de la acción (es) de mejora, no puede ser superior a cuatro meses. En caso contrario, explicar la razonabilidad de la estimación del plazo de ejecución propuesto.</t>
        </r>
      </text>
    </comment>
    <comment ref="K8" authorId="2" shapeId="0" xr:uid="{00000000-0006-0000-0000-000004000000}">
      <text>
        <r>
          <rPr>
            <sz val="9"/>
            <color rgb="FF000000"/>
            <rFont val="Tahoma"/>
            <family val="2"/>
          </rPr>
          <t xml:space="preserve">
</t>
        </r>
        <r>
          <rPr>
            <b/>
            <sz val="10"/>
            <color rgb="FF000000"/>
            <rFont val="Tahoma"/>
            <family val="2"/>
          </rPr>
          <t xml:space="preserve">9.11 Entregable por Actividad
</t>
        </r>
        <r>
          <rPr>
            <sz val="10"/>
            <color rgb="FF000000"/>
            <rFont val="Tahoma"/>
            <family val="2"/>
          </rPr>
          <t xml:space="preserve">
</t>
        </r>
        <r>
          <rPr>
            <sz val="10"/>
            <color rgb="FF000000"/>
            <rFont val="Tahoma"/>
            <family val="2"/>
          </rPr>
          <t>Las evidencias de la ejecución de cada actividad se cargaran en carpeta denominada con la fecha correspondiente, registrada en el numeral 9.10. Estas carpetas se crearán por el equipo de revisión y seguimiento de la Dirección de Promoción y Prevención de Tránsito y Transporte, en el SharePoint donde reposará  la matriz de seguimiento</t>
        </r>
      </text>
    </comment>
    <comment ref="L8" authorId="2" shapeId="0" xr:uid="{00000000-0006-0000-0000-000005000000}">
      <text>
        <r>
          <rPr>
            <b/>
            <sz val="10"/>
            <color rgb="FF000000"/>
            <rFont val="Tahoma"/>
            <family val="2"/>
          </rPr>
          <t xml:space="preserve">
</t>
        </r>
        <r>
          <rPr>
            <b/>
            <sz val="10"/>
            <color rgb="FF000000"/>
            <rFont val="Tahoma"/>
            <family val="2"/>
          </rPr>
          <t xml:space="preserve">9.12 Entregable  Final
</t>
        </r>
        <r>
          <rPr>
            <sz val="10"/>
            <color rgb="FF000000"/>
            <rFont val="Tahoma"/>
            <family val="2"/>
          </rPr>
          <t xml:space="preserve">
</t>
        </r>
        <r>
          <rPr>
            <sz val="10"/>
            <color rgb="FF000000"/>
            <rFont val="Tahoma"/>
            <family val="2"/>
          </rPr>
          <t>Las evidencias del logro de la (s) accíon (es) de mejora se cargara (n) en la carpeta denominada con la fecha correspondiente, registrada en el numeral 9.13. Estas carpetas se crearán por el equipo de revisión y seguimiento de la Dirección de Promoción y Prevención de Tránsito y Transporte, en el SharePoint donde reposará  la matriz de seguimiento</t>
        </r>
      </text>
    </comment>
    <comment ref="A10" authorId="0" shapeId="0" xr:uid="{00000000-0006-0000-0000-000015000000}">
      <text>
        <r>
          <rPr>
            <b/>
            <sz val="9"/>
            <color rgb="FF000000"/>
            <rFont val="Tahoma"/>
            <family val="2"/>
          </rPr>
          <t>Fainory Piñeros:</t>
        </r>
        <r>
          <rPr>
            <sz val="9"/>
            <color rgb="FF000000"/>
            <rFont val="Tahoma"/>
            <family val="2"/>
          </rPr>
          <t xml:space="preserve">
</t>
        </r>
        <r>
          <rPr>
            <sz val="9"/>
            <color rgb="FF000000"/>
            <rFont val="Tahoma"/>
            <family val="2"/>
          </rPr>
          <t>Las observaciones a otras situaciones corersponde a aquellas que se tuvieron en cuenta en el diagnóstico</t>
        </r>
      </text>
    </comment>
  </commentList>
</comments>
</file>

<file path=xl/sharedStrings.xml><?xml version="1.0" encoding="utf-8"?>
<sst xmlns="http://schemas.openxmlformats.org/spreadsheetml/2006/main" count="397" uniqueCount="308">
  <si>
    <t xml:space="preserve">REVISIÓN Y SEGUIMIENTO 
PLAN DE MEJORAMIENTO - VISITAS ORGANISMOS DE TRÁNSITO AÑO 2023
</t>
  </si>
  <si>
    <t>Versión: 3
Fecha de Aprobación: 10/02/2024</t>
  </si>
  <si>
    <t>1. ORGANISMO DE TRÁNSITO:</t>
  </si>
  <si>
    <t>INSTITUTO DE TRÁNSITO Y TRANSPORTE DE PEREIRA</t>
  </si>
  <si>
    <t>2. RESPONSABLE:</t>
  </si>
  <si>
    <t>EDWIN ALBERTO QUINTERO SÁNCHEZ</t>
  </si>
  <si>
    <r>
      <t xml:space="preserve">3. FECHA DE SUSCRIPCIÓN </t>
    </r>
    <r>
      <rPr>
        <b/>
        <sz val="12"/>
        <color indexed="36"/>
        <rFont val="Arial"/>
        <family val="2"/>
      </rPr>
      <t>MODIFICACIÓN 1</t>
    </r>
    <r>
      <rPr>
        <b/>
        <sz val="12"/>
        <rFont val="Arial"/>
        <family val="2"/>
      </rPr>
      <t xml:space="preserve"> DEL PLAN DE MEJORAMIENTO:</t>
    </r>
  </si>
  <si>
    <t>11 de febrero de 2025</t>
  </si>
  <si>
    <t>4. RADICADOS DEL PLAN DE MEJORAMIENTO:</t>
  </si>
  <si>
    <t>4.1 FECHAS RADICADOS DEL PLAN DE MEJORAMIENTO:</t>
  </si>
  <si>
    <t>5. PROCESO:</t>
  </si>
  <si>
    <t>VIGILANCIA</t>
  </si>
  <si>
    <t>6. NOMBRE DE LA ACCION DE SUPERVISIÓN:</t>
  </si>
  <si>
    <t>VISITA PREVENTIVA</t>
  </si>
  <si>
    <t>6.1 FECHA DE LA ACCIÓN DE SUPERVISIÓN:</t>
  </si>
  <si>
    <r>
      <t xml:space="preserve">7. RADICADO DE </t>
    </r>
    <r>
      <rPr>
        <b/>
        <sz val="12"/>
        <color indexed="36"/>
        <rFont val="Arial"/>
        <family val="2"/>
      </rPr>
      <t>MODIFICACIÓN 1</t>
    </r>
    <r>
      <rPr>
        <b/>
        <sz val="12"/>
        <rFont val="Arial"/>
        <family val="2"/>
      </rPr>
      <t>:</t>
    </r>
  </si>
  <si>
    <r>
      <t xml:space="preserve">7.1. FECHA RADICADO </t>
    </r>
    <r>
      <rPr>
        <b/>
        <sz val="12"/>
        <color indexed="36"/>
        <rFont val="Arial"/>
        <family val="2"/>
      </rPr>
      <t>DE LA MODIFICACIÓN 1</t>
    </r>
    <r>
      <rPr>
        <b/>
        <sz val="12"/>
        <rFont val="Arial"/>
        <family val="2"/>
      </rPr>
      <t>:</t>
    </r>
  </si>
  <si>
    <t>8. RADICADO COMUNICACIÓN CUMPLIMIENTO PLAN DE MEJORAMIENTO:</t>
  </si>
  <si>
    <t>8.1. FECHA RADICADO COMUNICACIÓN CUMPLIMIENTO PLAN DE MEJORAMIENTO:</t>
  </si>
  <si>
    <r>
      <t xml:space="preserve">9. PLAN DE MEJORAMIENTO ORGANISMO DE TRÁNSITO </t>
    </r>
    <r>
      <rPr>
        <b/>
        <sz val="12"/>
        <color indexed="36"/>
        <rFont val="Arial"/>
        <family val="2"/>
      </rPr>
      <t>MODIFICACIÓN 1</t>
    </r>
  </si>
  <si>
    <t>ACCIONES DE MEJORA</t>
  </si>
  <si>
    <t>9.1 
Tipo de Falencia</t>
  </si>
  <si>
    <t>9.2 
No. de Falencia</t>
  </si>
  <si>
    <t>9.3
Descripción de Falencia</t>
  </si>
  <si>
    <t>9.4 Norma Afectada</t>
  </si>
  <si>
    <t>9.5
Causa (s) Raíz de la Falencia</t>
  </si>
  <si>
    <t>9.6
 Acción (es) de Mejora</t>
  </si>
  <si>
    <t>9.7
 Actividades para el logro de la(s) Acción(es) de Mejora</t>
  </si>
  <si>
    <t>9.8
Responsable(s) de Ejecutar las Actividades y de Hacer Seguimiento en Términos de Eficacia y Efectividad</t>
  </si>
  <si>
    <t>9.9
Fecha Inicio
dd/mm/aaaa</t>
  </si>
  <si>
    <t>9.10
Fecha Terminación
dd/mm/aaaa</t>
  </si>
  <si>
    <t>9.11
Entregable por Actividad</t>
  </si>
  <si>
    <t>9.12
Entregable  Final</t>
  </si>
  <si>
    <t>9.13
Fecha de Entregable Final</t>
  </si>
  <si>
    <t>FECHA DE VISITA DE SEGUIMIENTO</t>
  </si>
  <si>
    <t>AVANCE EN EL CUMPLIMIENTO</t>
  </si>
  <si>
    <t>JUSTIFICACIÓN DEL AVANCE</t>
  </si>
  <si>
    <t>INDICADOR</t>
  </si>
  <si>
    <t>LÍNEA BASE</t>
  </si>
  <si>
    <t>PORCENTAJE DE AVANCE DE CADA ACCIÓN</t>
  </si>
  <si>
    <t>PORCENTAJE DE AVANCE DE LA OBSERVACIÓN</t>
  </si>
  <si>
    <t>DESVÍOS O INCUMPLIMIENTOS</t>
  </si>
  <si>
    <t>ACCIONES CORRECTIVAS</t>
  </si>
  <si>
    <t>OBSERVACIONES</t>
  </si>
  <si>
    <t>A - Operativa y/o Técnica</t>
  </si>
  <si>
    <r>
      <rPr>
        <b/>
        <sz val="10"/>
        <rFont val="Arial"/>
        <family val="2"/>
      </rPr>
      <t xml:space="preserve">Idoneidad de agentes de tránsito: 
</t>
    </r>
    <r>
      <rPr>
        <sz val="10"/>
        <rFont val="Arial"/>
        <family val="2"/>
      </rPr>
      <t>Con el fin de validar el cumplimiento de los requisitos establecidos para el desempeño del cargo de agente de tránsito, conforme a lo previsto en los artículos 6 y 7 de la Ley 1310 de 2009, en concordancia con lo definido en los artículos 3 y 4 de la Resolución 4548 de 2013, compilados en los artículos 2.1.3. y 2.1.4. de la Resolución 20223040045295 del 04/08/2022, durante la diligencia se solicitó de manera aleatoria las historias laborales de los agentes Mónica Andrea Aguirre Hurtado, Francy Edith Barco García, Rafael Castaño Torres, Johnnatan Correa Osorio, Yenerd Navarro Lázaro y John Alexander Tabres Ramírez. Una vez revisadas las carpetas correspondientes  a los agentes antes mencionados, se precisa que, en estas no reposan ciertos documentos relacionados con requisitos establecidos en la normatividad vigente para el desempeño del cargo de agente de tránsito al momento de su vinculación, y según el manual de funciones definido mediante el Acuerdo No. 002 de 2020. Asimismo, en el caso del señor John Alexander Tabres Ramírez, no se observaron evidencias acerca de la reinducción que trata el artículo 5 de la Resolución 4548 de 2013, compilado en la Resolución No. 20223040045295 del 04/08/2022.</t>
    </r>
  </si>
  <si>
    <t xml:space="preserve"> Ley 1310 de 2009, en concordancia con lo definido en los artículos 3 y 4 de la Resolución 4548 de 2013, compilados en los artículos 2.1.3. y 2.1.4. de la Resolución 20223040045295 del 04/08/2022; Acuerdo No.002 de 2020 "Manual de funciones".</t>
  </si>
  <si>
    <t xml:space="preserve">Los funcionarios son responsables de la actualización de la Hoja de Vida en el Sigep con las modificaciones sucesivas que se producen a lo largo de toda la vida laboral. Sin embargo, no están haciendo entrega en la oficina de Talento Humano de manera oportuna la actualización respectiva. </t>
  </si>
  <si>
    <t>1. Realizar el seguimiento para verificar la integridad y actualización de la documentación de manera periódica, con la asignación se asigna la responsabilidad específica a un funcionario del área para la gestión de documentos, asegurando que haya una persona encargada de supervisar y mantener al día la documentación de los agentes de tránsito. 
2. Proyectar un protocolo que permita establecer la ruta a seguir para que los agentes de tránsito y transporte cumplan con la obligación de actualizar sus hojas de vida y el cumplimiento de requisitos para cumplir sus funciones.</t>
  </si>
  <si>
    <t xml:space="preserve">1.1 Designar funcionario encargado de llevar a cabo la revisión de la documentación.
1.2. Mantener informados a todos los funcionarios agentes de tránsito sobre cambios en los requisitos normativos y recordatorios sobre la documentación.          
1.3 Seguimiento entrega documentos y capacitaciones frente a la planta de personal acutal del IMP 
2.1 Mesas de trabajo para elaborar el protocolo de verificación y actualización de requisitos de los agentes de tránsito.
2.2 Solicitud de concepto juridica a la OAJ para conocer su posición sobre cumplimiento de requistos para ejercer la función de agentes de tránsito.      
2.3 Protoco elaborado
2.4 Protocolo normalizado
2.5 Protocolo socializado                                                                                    </t>
  </si>
  <si>
    <t xml:space="preserve">RESPONSABLE: Auxiliar Administrativa del área de Talento Humano.                                  SEGUIMIENTO: Profesional Especializada de Talento Humano y Profesional Especializado de Movilidad (control vigilancia vial)   
PROTOCOLO: Áreas involucradas de la IMP (Talento Humano, Movilidad, Jurídica, Planeación)    
CONCEPTO: Movilidad - Jurídica   </t>
  </si>
  <si>
    <t>1.1 26/11/2024
1.2 18/11/2024
1.3 20/12/2024
2.1 15/12/2024
2.2 15/12/2024
2.3 15/12/2024
2.4 01/04/2025
2.5 15/04/2025</t>
  </si>
  <si>
    <t>30/11/2024
15/12/2024
20/12/2024
31/03/2025
31/12/2024
31/03/2025
15/04/2025
21/04/2025</t>
  </si>
  <si>
    <t>1.1 Oficio con la designación a funcionarios responsable
1.2 Oficio enviado a los funcionarios recordando la actualización de la hoja de vida.   
1.2.1 Informe de actividades de seguimiento.
1.3 Listado de asistencia de capacitaciones
2.1 Convocatorias, actas y listas de asistencia 
2.2 Oficio de solicitud de concepto por parte de Movilidad
2.2.1 Respuesta de la OAJ
2.3 Protocolo elaborado
2.4 Protocolo normalizado
2. 5 Soportes de la socialización del protocolo</t>
  </si>
  <si>
    <t xml:space="preserve">1. Informe de seguimiento para lograr la actualización de las hojas de vida
2. Informe donde se de cuenta de los procesos generados para lograr la actualización de las hojas de vida, con base en el protocolo normalizado.
3. Protocolo socializado con soportes 
</t>
  </si>
  <si>
    <t>1.15/08/2025
2. 15/08/2025
3. 21/04/2025</t>
  </si>
  <si>
    <t>16 de junio de 2025
17 de junio de 2025</t>
  </si>
  <si>
    <t>CUMPLE</t>
  </si>
  <si>
    <r>
      <t>1.1. Se aporta oficio No. 20241126-10021 I del 26 de noviembre de 2024, en el cual designan a la auxiliar administrativa Patricia Castaño como la encargada para la custodia. Revisión y seguimiento de las hojas de vida de los funcionario, como tambien informar a talento humano para que oficie a los funcionarios, cuando exista documentos desactualizados que acrediten los requisitos para el cargo de agentes.
Se aporta oficio No. 20241126-10020 I del 26 de noviembre de 2024, en el cual designan a la auxiliar administrativa Julieta Giraldo Guarín como la encargada de verificar la actualización de la hoja de vida de los funcionarios en el SIGEP II y Pasivocol omo tambien informar a talento humano para que oficie a los funcionarios, cuando exista documentos desactualizados que acrediten los requisitos para el cargo de agentes.
1.2. Se aporta oficio No. 20241126-10043-I del 26 de noviembre de 2024 (Comunicado_de_TH_Responsabilidad_Actualizar_Hoja_de_Vida_Nov26), dirigido a IMP cuyo asunto "Revisar y gestionar.Es responsabilidad de cada funcionario su actualización en el SIGEP II." 
Asi mismo aportan una comuniciación interna No. 20241105-0227-I  (Comunicación_Interna_9227_2024_11_05_Remisión_Boletín_10) dirigido a IMP por parte de talento humano en el cual remiten Boletin informativo No. 10 de octubre de 204 en el cual se les recuerda a todos los funcionario la obligatoriesdad de mantener actualizada la hoja de vida y el SIGEP II (Fisico y digital). 
Se aporta comunicado No. 20240830 - 6966-I del 30 de agosto de 2024 (Comunicado_de_TH_a_Funcionarios_Requerimientos_Legales_Hoja_de_Vida) dirigida a IMP en el cual se les recuerda a los funcionarios y contratitas las resonsabilidads y obligaciobes de los requerimientos legales para asumir los cargos.
1.2.1. .Se presenta informe de actividades de seguimiento para el logro de las acciones de mejora.
1.3. Oficio de No. 20241126-10029-I del 26 de noviembre de 2024 (Comunicado_de_TH_Necesidades_Capacitación_2025_Nov_26_2024), en el cual Talento Humano solicita a los subdirectores enviar las necesidades de capacitración del personal a cargo para la vigencia 2025. 
Se aporta Plan_Anual_de_Capacitacion_2025 en el que se establece estos temas: LEY 769 DE 2002: Alcohosensores, así como para el ejercicio de funciones en materia de policía judicial en siniestros viales Ley 1310 de 2009 y resolución 4548 de 2013.
Se aporta CRONOGRAMA - CURSO DE ACTUALIZACIÓN INSTITUTO DE MOVILIDAD PEREIRA 
Listado de asistencia por parte de la Universidad Libre a los cursos de capacitación 19 - 23 de mayo , 26-30 mayo de 2025; 9 -13 de junio 2025.
Contrato No. 145 - 2025 suscrito con la universidad libre cuyo objeto es: PRESTAR SERVICIOS PROFESIONALES EN EL MARCO DEL 
PROGRAMA DE CAPACITACIÓN DIRIGIDOS A LOS FUNCIONARIOS OPERATIVOS Y ADMINISTRATIVOS DEL INSTITUTO DE MOVILIDAD DE PEREIRA.
2.1 Se aporta documento denominado "Convocatoria Mesa de Trabajo Elaboración Protocolo", el cual corresponde a pantallazo de correo electrónico del 16 de diciembre de 2024, enviado a control inteno, movilidad, planeación, jurídica, financiero, en el cual remiten borrador del protocolo para la revición del mismo. 
Aporta lista de asistencia de fecha 09 de junio de 2025, de la mesa de trabajo para la revisión y verificación del Protocolo.
2.2. Se aporta oficio No. 20250108-93-I del 8 de enero de 2025 en el cual el subdirector general de movilidad solicita a la subdireccion de oficina juridica concepto sobre el cumplimineto de requisitps para quienes ejercen el cargo público de agentes de tránsito.</t>
    </r>
    <r>
      <rPr>
        <sz val="10"/>
        <color rgb="FFFF0000"/>
        <rFont val="Arial"/>
        <family val="2"/>
      </rPr>
      <t xml:space="preserve"> 
</t>
    </r>
    <r>
      <rPr>
        <sz val="10"/>
        <rFont val="Arial"/>
        <family val="2"/>
      </rPr>
      <t>2.2.1. Se aporta oficio No.  20250617-5338-I de fecha 17 de junio de 2025, correspondiente al concepto emitido por juridica frente al cumplimineto de requisitps para quienes ejercen el cargo público de agentes de tránsito.
2.3. Se aporta Protocolo de actualización hojas de vida y asistencia a capacitaciones junio 2025
2.4. Se aporta Protocolo de actualización hojas de vida  y asistencia a capacitaciones normalizado y aprobado por calidad en junio de 2025.
2.5. Se aporta oficio No. 20250617-5334-I del 17 de junio de 2025, en el cual se socializa a todo la IMP el protocolo de actualización de hojas de vida y asistencia a capacitaciones.</t>
    </r>
  </si>
  <si>
    <t>% de avance de las Actividades para el logro de la(s) Acción(es) de Mejora</t>
  </si>
  <si>
    <t>1.1.16,67%
1.2. 8,33%
1.2.1. 8,33%
1.3.16,67%
2.1. 10%
2.2. 5%
2.2.1. 5%
2.3. 10%
2.4. 10%
2.5. 10%</t>
  </si>
  <si>
    <t xml:space="preserve">
Se tiene suscrito el Contrato No. 145-2025 con la Universidad Libre, el cual se encuentra en ejecución.Los certificados de aprobación del curso serán entregados una vez sea culminado los cursos.
Se revisará con la supertransporte el tiempo de realización de la actividad "1.3 Seguimiento entrega documentos y capacitaciones frente a la planta de personal acutal del IMP" toda vez que se establece un día para realizar la actividad, cuando esta requiere de un periodo mas largo. Lo que evidencia un posible error de digitación en la fecha para el cumplimiento del compromiso.
En los 1.3, 2.1, 2.2, 2.3, 2.4. y 2.5. se observó, que si bien el IMP realizó  el cargue de las evidencias correspondientes en el drive,  estas no fueron ejecutadas en los tiempos establecidos. Sin embargo se registró avance, teniendo en cuenta las evidencias aportadas. Se solicitará revisión de estos casos por parte de la ST - ANSV, con el fin de validar los avances registrados en la matriz de seguimiento. </t>
  </si>
  <si>
    <r>
      <rPr>
        <b/>
        <sz val="10"/>
        <rFont val="Arial"/>
        <family val="2"/>
      </rPr>
      <t>Capacitaciones agentes de tránsito años 2022 y 2023</t>
    </r>
    <r>
      <rPr>
        <sz val="10"/>
        <rFont val="Arial"/>
        <family val="2"/>
      </rPr>
      <t xml:space="preserve">: 
De acuerdo con la información analizada durante la visita y el resultado consignado en el acta levantada, se concluye que, el Instituto de Movilidad de Pereira no acreditó respecto al año 2022 la organización del curso de actualización en normas y procedimientos de tránsito y transporte, seguridad vial y policía judicial, relaciones humanas, éticas y morales, dirigido a todos sus empleados e impartidos por personas o entidades idóneas en el ramo. En cuanto al año 2023, se observó que 28 agentes de tránsito de los vinculados a la fecha de la visita no habían realizado el curso en “Actualización en normativa de tránsito y seguridad vial”, lo cual quedó detallado en la respectiva acta. De otra parte, se precisa que el curso señalado no comprende la totalidad de temas que trata el  precepto señalado inicialmente. En cuanto al curso sobre “Perito Evaluador de Daños en Siniestros Viales”, se tiene que este fue tomado solo por cuatro (4) agentes de tránsito y transporte de la planta de personal del Instituto de Movilidad de Pereira a la fecha de la visita. </t>
    </r>
  </si>
  <si>
    <t xml:space="preserve"> Parágrafo 2  del artículo 3 de la Ley  1310 de 2009 y artículo 5 de la Resolución 4548 de 2013, y consolidado en el artículo 2.1.5 de la Resolución 20223040045295 de 2022; Plan Anual de Capacitaciones 2022 y 2023</t>
  </si>
  <si>
    <t>No se le da prioridad a las capacitaciones para los funcionarios del subproceso de control y vigilancia del IMP, trámites y registro por necesidades del servicio desde elpunto de vista misional.
Limitación de carácter administrativo para capacitar a los demás funcionarios del IMP, por necesidades del servicio.</t>
  </si>
  <si>
    <t xml:space="preserve">1.  Incluir las temáticas definidas en la Ley 1310 de 2009 el uso de alcohosensores, así como para el ejercicio de funciones en materia de policía judicial en siniestros viales en el plan de capacitaciones de 2025.    
2. Inclusión de capacitaciones y cumplimiento de asistencia y entrega de los soportes a talento humano en el protocolo a definir en la observación No. 1.
3. Cumplimiento del plan de capacitaciones del IMP. 
</t>
  </si>
  <si>
    <t>1.1 Solicitud a la OAJ para conocer la modalidad de contratación para el desarrollo de capacitaciones.
1.2 Respuesta de la OAJ sobre solicitud efectuada en materia de capacitaciones.
1.3 Elaborar un oficio a las subdirecciones solicitando la programacion (temáticas inherentes al cargo y fechas) de todas las capacitaciones para los funcionarios del IMP. 
1.4 Respuesta de subdirecciones sobre temáticas y programacion de capacitaciones
1.5 Elaboración de plan de capacitaciones
2.1 Protoloco elaborado
2.2 Protocolo normalizado
2. 3 Protocolo socializado
3. Informe de comité de capacitaciones sobre el cumplimiento del plan</t>
  </si>
  <si>
    <t xml:space="preserve">1.1 Talento humano
1.2 OAJ
1.3 Talento humano
1.4 Profesional especializado de talento humano, con información aportada por subdirecciones
2. PROTOCOLO: Áreas involucradas de la IMP (Talento Humano, Movilidad, Jurídica, Planeación)
3. Comité de capacitaciones
</t>
  </si>
  <si>
    <t>1.1 18/11/2024
1.2 26/11/2024
1.3 26/11/2024
1.4 26/11/2024
1.5 02/01/2025
2.1 15/12/2024
2.2 01/04/2025
2.3 15/04/2025
3. 31/01/2025</t>
  </si>
  <si>
    <t>30/11/2024
05/12/2024
30/11/2024
27/12/2024
15/01/2025
31/03/2025
15/04/2025
21/04/2025
15/08/2025</t>
  </si>
  <si>
    <t>1.1 Oficio de solicitud a la OAJ sobre modalidad de contratación
1.2 Respuesta de la OAJ
1.3 Oficio para las subdirecciones sobre la programación de capacitaciones
1.4 Oficios de respuesta de las subdirecciones
1.5 Plan de capacitaciones pulicado en la página web
2.1 Protocolo elaborado
2.2 Protocolo normalizado
2.3 Soportes de la socialización del protocolo
3. Informe del comité de capacitaciones con soportes de asistencia a las capacitaciones y demás documentos pertinentes</t>
  </si>
  <si>
    <t>1. Plan de capacitaciones
2. Informe del comité de capacitaciones con soportes de asistencia a las capacitaciones y demás documentos pertinentes</t>
  </si>
  <si>
    <t>1. 31/01/2025
2. 15/08/2025</t>
  </si>
  <si>
    <t>CUMPLE PARCIALMENTE</t>
  </si>
  <si>
    <r>
      <t xml:space="preserve">1.1. </t>
    </r>
    <r>
      <rPr>
        <sz val="10"/>
        <color rgb="FFFF0000"/>
        <rFont val="Arial"/>
        <family val="2"/>
      </rPr>
      <t xml:space="preserve"> </t>
    </r>
    <r>
      <rPr>
        <sz val="10"/>
        <rFont val="Arial"/>
        <family val="2"/>
      </rPr>
      <t>Copia de correo de fecha 18 de noviembre de 2024 de talento humano en el cual se evidencia la solicitud a la oficina juridica la revisión y apoyo en la determinación de la modalidad de contratación y objeto de un proceso de minima cuantia que contribuya a la ejecución presupuestal del plan de capacitaciones.
Oficio No. 20241126-10026-I del 26 de noviembre de 2024 en el cual el área de talento humano solicita al subdirector de oficina juridica la revisión y apoyo en la determinación de la modalidad de contratación y objeto de un proceso de minima cuantia que contribuya a la ejecución presupuestal del plan de capacitaciones.
1.2. Se aporta oficio No. 20241203-10302-I de fecha 3 de diciembre de 2024, en el cual la oficina asesora juridica da respuesta a la solicitud de talento humano relacionada con el concepto frente a la modalidad de contratación para el proceso de capacitaciones a los agentes de tránsito.
Se aporta oficio No. 20241209-10302-I de fecha 9 de diciemrbe de 2024, en el cual la oficina asesora juridica emite concepto frente a la contratación para el proceso de capacitaciones a los agentes de tránsito. Al respecto, la oficina juridica indica que adelantó gestiones internas con el propósito de viabilizar la contratación de dichos servicios en la etapa final del año pero que a pesar de los esfuerzos realizados, es necesario destacar que no es idóneo iniciar procesos contractuales de esta naturaleza a finales de año debido a las limitaciones que se presentan en los tiempos de ejecución, la concurrencia de procesos presupuestales de cierre fiscal y la baja participación de oferentes al final el año. 
1.3. Se aporta Oficio No. 20241126-10029-I del 26 de noviembre de 2024, en el cual Talento Humano solicita a los subdirectores enviar las necesidades de cpacitación del personal a cargo para la vigencia 2025.
1.4. Se aporta oficio No. 20241206-10422-I del 6 de diciembre de 2024, en el cual el área de gestión de talento humano remite a Control interno y a la subdirección genera operativa, administrativa y financiera plan de capacitaciones funcionarios talento humano vigencia 2025. Asi mismo se aporta la respuesta de las subdirecciones del IMP.
1.5. Se aporta pantallazo de la publicación del plan de capacitaciones en la página web del IMP y se aporta el plan de capacitaciones.
2.1. Se aporta Protocolo de actualización hojas de vida y asistencia a capacitaciones
2.2. Se aporta Protocolo de actualización hojas de vida y asistencia a capacitaciones normalizado y aprobado por calidad de fecha junio 2025 
2.3.  Se aporta oficio No. 20250617-5334-I del 17 de junio de 2025, en el cual se socializa a todo la IMP el protocolo de actualización de hojas de vida y asistencia a capacitaciones.
3. Se encuentran dentro de los tiempos de realización.</t>
    </r>
  </si>
  <si>
    <t>1.1. 6,66%
1.2. 6,66%
1.3. 6,66%
1.4. 6,66%
1.5. 6,66%
2.1.  11,1%
2.2. 11,1%
2.3. 11,1%
3. 0%</t>
  </si>
  <si>
    <r>
      <rPr>
        <b/>
        <sz val="10"/>
        <rFont val="Arial"/>
        <family val="2"/>
      </rPr>
      <t>Plan de Movilidad Sostenible y Segura actual-evidencias de su implementación y ejecución:</t>
    </r>
    <r>
      <rPr>
        <sz val="10"/>
        <rFont val="Arial"/>
        <family val="2"/>
      </rPr>
      <t xml:space="preserve"> 
Revisada la documentación presentada por el organismo de tránsito, se evidenció, entre otros aspectos, lo siguiente: 
i. El Instituto de Movilidad de Pereira no aportó el Plan de Movilidad Segura y Sostenible según lo establecido en la Resolución 20203040015885 de 2020, al contrario, lo que se evidenció que mediante el Decreto 1451 de 2020 el IMP adoptó el PMSS de conformidad con el artículo 2 de la Ley 1083 de 2006, estableciendo una serie de pilares que dan cuenta de algunos apartes del componente estratégico que debe abordarse, pero que no incluye el componente de ejecución y de seguimiento y evaluación.
ii. Tampoco se hallaron evidencias que indiquen que el Instituto de Movilidad de Pereira está ejecutando las acciones dispuestas en el Plan de Movilidad Sostenible y Segura que adoptó, con el fin de determinar el seguimiento de la efectividad del plan y la determinación objetiva de las acciones propuestas y ejecutadas en la seguridad vial del municipio, siendo necesario evaluar si las acciones están contribuyendo a las metas de reducción de siniestralidad vial, inclusión, reducción de emisiones contaminantes, uso de medios alternativos de transporte y preferencia por el uso de transporte público, entre otros. 
iii. Ninguno de los documentos aportados da cumplimiento a lo indicado en los artículos 5 y 6 de la Resolución No. 20203040015885 expedida por el Ministerio de Transporte, lo que implica que con los documentos allegados no es posible evaluar el cumplimiento de los demás artículos del precepto normativo señalado.</t>
    </r>
  </si>
  <si>
    <t>Resolución No. 20203040015885 de 2020 expedida por el Ministerio de Transporte</t>
  </si>
  <si>
    <t>La falencia se debe a la falta de envío de la información solicitada, que incluye la documentación completa del Plan de Movilidad Sostenible y Segura, el decreto de adopción del Plan y un informe detallado sobre las acciones desarrolladas en el marco del Plan dentro de las competencias del Instituto de Movilidad de Pereira. Lo anterior teniendo en cuenta que la implementación del Plan requiere la ejecución coordinada de actividades por parte de varias entidades del municipio de Pereira.</t>
  </si>
  <si>
    <t xml:space="preserve">1. Enviar toda la documentación relacionada con el Plan de Movilidad Sostenible y Segura, incluyendo el decreto de adopción y demás documentos que evidencian la ejecución, seguimiento y evaluación.
</t>
  </si>
  <si>
    <t>1.1 Revisión y compilación de documentos:
Recopilar y revisar toda la documentación existente sobre el Plan de Movilidad Sostenible y Segura, incluyendo el decreto de adopción y cualquier otro documento anexo.
1.2 Elaboración de un informe detallado:
Desarrollar un informe que incluya las acciones ya ejecutadas por el Instituto de Movilidad de Pereira, especificando cómo estas acciones se alinean con los objetivos y competencias del plan.
1.3 Proponer el seguimiento y evaluación del PMSS en el Comité Local de Seguridad Vial, para generar el cumplimiento de la Resolución 20203040015885 de 2020.</t>
  </si>
  <si>
    <t>1. Subdirector de Movilidad
2. Subdirector de Movilidad
3. Director de Movilidad y equipo asesor de Alta Dirección</t>
  </si>
  <si>
    <t xml:space="preserve">1.1 22/10/2024
1.2 26/11/2024
1.3 01/03/2025
</t>
  </si>
  <si>
    <t>30/11/2024
15/12/2024
01/04/2025</t>
  </si>
  <si>
    <t>1.1 PMSS adoptado, documento técnico y anexos
1.2 Informe de ejecución
1.3 Acta de CLSV</t>
  </si>
  <si>
    <t>1.1 PMSS adoptado, documento técnico y anexos
1.2 Informe de ejecución
1.3  Acta de CLSV</t>
  </si>
  <si>
    <t>30/11/2024
15/12/204
01/04/2025</t>
  </si>
  <si>
    <t>1.1. Se aporta el Decreto No. 001451 del 30 de diciembre de 2022 "Por medio del cual se adopta el Plan de Movilidad Sostenible y Segura de Pereira y se dictan otras disposiciones"
.
Aportan documento "Formulación Plan Maestro de Movilidad y Plan Maestro de Parqueaderos de Pereira" Informe versión 4 febrero de 2018.
1.2. Se aporta un Informe sobre la implementación del PMSS en el cual solo se expone alguna de las acciones desarrolladas por el Instituto de Movilidad de Pereira para dar cumplimiento a la implementación del PMSS  sin embargo no fue posible establecer o medir el impacto de dichas acciones. Es decir, si las acciones están contribuyendo a las metas de reducción de siniestralidad vial, inclusión, reducción de emisiones contaminantes, uso de medios alternativos de transporte y preferencia por el uso de transporte público, entre otros. 
1.3. Se aporta Acta de CLSV  del 26 de junio de 2023; 17 de septiembre de 2024; Febrero 07 de 2025, sin embargo en esos comités no se propone el seguimiento y evaluación del PMSS.</t>
  </si>
  <si>
    <t>1.1. 33,33%
1.2. 33,33%
1.3. 0%</t>
  </si>
  <si>
    <r>
      <rPr>
        <b/>
        <sz val="10"/>
        <rFont val="Arial"/>
        <family val="2"/>
      </rPr>
      <t xml:space="preserve">Plan Local de Seguridad Vial evidencias de su implementación y ejecución:
</t>
    </r>
    <r>
      <rPr>
        <sz val="10"/>
        <rFont val="Arial"/>
        <family val="2"/>
      </rPr>
      <t>De acuerdo con la documentación aportada por el Instituto de Movilidad de Pereira, a la fecha de la visita no cuenta con Plan Local de Seguridad Vial vigente, solamente se tiene copia del denominado: Plan local de seguridad vial armonizado con el PNSV 2011-2021, cuya vigencia ya expiró. La información entregada por el municipio no se pudo establecer si en efecto, el PLSV vigencia 2011-2021 fue implementado total o parcialmente, así como tampoco fue posible establecer o medir el impacto de las acciones de seguridad vial que eventualmente hubieran sido tomadas en el marco de dicho plan. Es necesario realizar el proceso de actualización del Plan Local de Seguridad Vial del municipio de Pereira, teniendo en cuenta su armonización con el Plan Nacional de Seguridad vial 2022- 2031 y adoptarlo mediante acto administrativo.</t>
    </r>
  </si>
  <si>
    <t>Resolución No.20233040025895 de 2023 expedida por Infraestructura y Vehículos (Implementación de planes) y Resolución No.20233040025995 (Metodología Velocidad límite), Ley No.2251 de 2022, Decreto 1430 de 2022,</t>
  </si>
  <si>
    <t>Se contaba con un PLSV vigente que no estaba actualizado y que está en proceso de actualización conforme al PNSV</t>
  </si>
  <si>
    <t>1. Enviar soporte y evidencias de las labores de actualización del PLSV conforme a la normatividad vigente
2. Entregar una versión actualizada del Plan Local de Seguridad Vial, asegurando que se reflejen las acciones y estrategias más recientes con el Plan de Seguridad Vial Nacional 2022-2031.</t>
  </si>
  <si>
    <t xml:space="preserve">1.Buscar, recopilar y enviar los soportes y evidencias de las labores de actualización del PLSV.
2.Actualización del Plan Local de Seguridad Vial.
</t>
  </si>
  <si>
    <t>RESPONSABLE: Subdirector de Movilidad.           Subdirector de Planeación                              SEGUIMIENTO: Subdirector de Planeación</t>
  </si>
  <si>
    <t>1. 22/10/2024
2. 26/11/2024</t>
  </si>
  <si>
    <t>15/12/2024
30/05/2025</t>
  </si>
  <si>
    <t>1. Entregables actualización de formulación del PLSV
2. PLSV actualizado y adoptado mediante acto administrativo</t>
  </si>
  <si>
    <t>1. Entregables actualización de formulación del PLSV
2. PLSV actualizado y adoptado mediante acto administrativo
3. Acta de CLSV</t>
  </si>
  <si>
    <t>1.Se aporta los entregables de actualización del PLSV 2025-2031
2. Se aporta documento técnico soporte del PLSV 2025-2031 y el decreto No. 546 del 11 de junio de 2025 "POR EL CUAL SE MODIFICA PARCIALMENTE EL DECRETO MUNICIPAL NUMERO 457 DEL 18 DE MAYO DE 2016 Y SE DEROGAN ALGUNAS DISPOSICIONES.
Se aporta DECRETO_No457 del 18 de mayo de 2016 "Por medio del cual se crea el comité municipal de seguridad vial para el municipio de Pereira y se dictan otras disposiciones"
No se cuenta con decreto de adopción aún. Se aporta un borrador del decreto el cual se encuentra en revisión de jurídica. 
3. Se aporta Acta de CLSV  6 de mayo de 2025, en el cual se aprueba el PLSV 2025-2031, junto con el listado de asistencia</t>
  </si>
  <si>
    <t>1. 33,3%
2. 16,67%
3. 33,33%</t>
  </si>
  <si>
    <r>
      <rPr>
        <b/>
        <sz val="10"/>
        <rFont val="Arial"/>
        <family val="2"/>
      </rPr>
      <t xml:space="preserve">Ordenes de comparendos impuestas años 2021, 2022 y 2023 con corte al 28/11/2023:
</t>
    </r>
    <r>
      <rPr>
        <sz val="10"/>
        <rFont val="Arial"/>
        <family val="2"/>
      </rPr>
      <t>De acuerdo con el resultado del análisis de la información relacionada con la imposición de comparendos en los años 2021, 2022 y 2023, con corte al 28 de noviembre, se presentan las siguientes conclusiones:
(i) Se encuentran incluidos un total de 82.563 registros o líneas con datos asociados a los números de comparendo.
(ii) Se identificaron un total de 88 números de comparendos que aparecen repetidos.
(iii) Una vez realizado el análisis correspondiente se pudo establecer que el archivo contiene un total de 82.475 números de comparendos únicos.
(iv) Se pudo evidenciar que el campo “EDAD” no contiene información diligenciada en la base de datos.
(v) Hay 92 números de comparendos que no cuentan con un dato de placa de vehículo valida, puesto que parece corresponder a un número consecutivo.
(vi) Se identificaron 921 números de comparendos que presentan datos inválidos de tipo de identificación y se les asigno tipo de documento NN o #N/A, y 14 registran nombres y cédulas, así como el género, mientras que 907 tiene valores inválidos para estos campos.
Lo anterior es un aspecto relevante, ya que no solo tiene incidencia estadística, sino que puede repercutir en la evaluación de los procesos  administrativos contravencionales al no contar con la información suficiente, clara y precisa que permita concretar la procedibilidad y firmeza de las actuaciones adelantadas.</t>
    </r>
  </si>
  <si>
    <t>Ley 769 de 2002 "Código Nacional de Tránsito". Ley No.1383 de 2010 por la cual se reforma el Código Nacional de Tránsito.</t>
  </si>
  <si>
    <t xml:space="preserve">Se  encontro que la base de datos enviada,  no estaba correctamente depurada, lo que ocasiono la existencia de errores en el archivo enviado. Se ha identificado que los agentes no realizan el diligenciamiento de completo y legible en algunos casos. </t>
  </si>
  <si>
    <t>1. Depurar la base de datos de comparendos y revisar los datos requeridos para ingresar al sistema las ordenes de comparendo.
2.  Capacitar al cuerpo de control operativo sobre el diligenciamiento de las órdenes de comparendo
3. Unificar protocolos de diligenciamiento de comparendo y registros de información.</t>
  </si>
  <si>
    <t>1.1 Realizar una depuración  de la base de datos de comparendos, eliminando los registros duplicados y/o corrigiendo los errores que provocan la aparición de estos duplicados.
1.1.1 Realizar una auditoria a la base de datos para determinar la existencia de otras inconsistencias que deban subsanarse.
1.2 Realizar una auditoria al grupo administrativo con el fin de determinar inconsistencia en el registro de las ordenes de comparendo impuestas.
1.3 .Definir el campo "EDAD" como obligatorio en el diligenciamiento de las órdenes de comparendo; haciendo la solicitud al equipo de Quipux
1.4 Analizar la base de datos para identificar las razones de las inconsistencias en los 92 comparendos que carecen de un dato de placa de vehículo válido, con el fin de realizar las correcciones necesarias.
2.1 Emitir una circular informando a los agentes de tránsito y transporte sobre el debido diligenciamiento de las órdenes de comparendo 
2.1.1 Realizar una capacitación al cuerpo operativo de control sobre el diligenciamiento de las órdenes de comparendo
3. Realizar mesa de trabajo para unificar protocolo de elaboración de comparendos y de registros de información, procedimientos y sanciones.
3.1 Normalización y socialización del protocolo elaborado</t>
  </si>
  <si>
    <t>1.1 y 1.1.1 Subdirección de sistemas
1.2 Subdirección de registros, procedimientos y sanciones
1.3 y 1.4 Subdirección de sistemas
2. Subdirección de movilidad con el profesional especializado
3. Subdirección de movilidad y registros, procedimientos y sanciones
3.1 Planeación, MIPG calidad, subdirección de movilidad y registros, procedimientos y sanciones</t>
  </si>
  <si>
    <t>1.1 26/11/2024
1.1.1 02/12/2024
1.2 16/12/2024
1.3 02/12/2024
1.4 02/12/2024
2.1 02/12/2024
2.1.1 05/12/2024
3. 02/12/2024
3.1 01/03/2025</t>
  </si>
  <si>
    <t>15/12/2024
30/04/2025
28/12/2024
28/02/2025
30/04/2024
06/12/2024
06/12/2024
28/02/2025
31/03/2025</t>
  </si>
  <si>
    <t xml:space="preserve">1.1 Base de datos depurada
1.1  y 1.4 Informe de auditoria a base de datos con novedades encontradas y acciones de mejora
1.2 Informe de auditoría del registro de órdenes de comparendo con novedades encontradas y acciones de mejora.
1.3 Soporte de actualización del dato de edad en la base de datos
2.1 Circular emitida a los agentes
2.1.1 Soportes de asistencia a la capacitación sobre diligenciamiento de las órdenes de comparendo
3. Soportes de asistencia a mesas de trabajo para unificar protocolos
3. 1 Soporte Protocolo elaborado, normalizado y socializado
</t>
  </si>
  <si>
    <t xml:space="preserve">1.1 Base de datos depurada
1.1  y 1.4 Informe de auditoria a base de datos con novedades encontradas y acciones de mejora
1.2 Informe de auditoría del registro de órdenes de comparendo con novedades encontradas y acciones de mejora
1.3 Soporte de actualización del dato de edad en la base de datos
2.1 Circular emitida a los agentes
2.1.1 Soportes de asistencia a la capacitación sobre diligenciamiento de las órdenes de comparendo
3. Soportes de asistencia a mesas de trabajo para unificar protocolos
3. 1 Soporte Protocolo elaborado, normalizado y socializado
</t>
  </si>
  <si>
    <r>
      <rPr>
        <sz val="10"/>
        <rFont val="Arial"/>
        <family val="2"/>
      </rPr>
      <t xml:space="preserve">1.1.  Se aporta base de datos depurada para la vigencia 2021-2025.
1.1.1. Se aporta informe de auditoria a base de datos con novedades encontradas y acciones de mejora. Fecha 13 junio de 2025.
</t>
    </r>
    <r>
      <rPr>
        <sz val="10"/>
        <color rgb="FFFF0000"/>
        <rFont val="Arial"/>
        <family val="2"/>
      </rPr>
      <t xml:space="preserve">
</t>
    </r>
    <r>
      <rPr>
        <sz val="10"/>
        <rFont val="Arial"/>
        <family val="2"/>
      </rPr>
      <t xml:space="preserve">1.2. Se aporta un  documento denominado "Informe de auditoría del registro de órdenes de comparendo con novedades encontradas y acciones de mejora" el cual revisado el mismo este indica "Informe de auditoria Registro de comparendos Subdirección de Registros y procedeimientos administrativos y sancionatorio". 
</t>
    </r>
    <r>
      <rPr>
        <sz val="10"/>
        <color rgb="FFFF0000"/>
        <rFont val="Arial"/>
        <family val="2"/>
      </rPr>
      <t xml:space="preserve">
</t>
    </r>
    <r>
      <rPr>
        <sz val="10"/>
        <rFont val="Arial"/>
        <family val="2"/>
      </rPr>
      <t xml:space="preserve">1.3. No se evidencia cargue de documentos.
1.4  Se aporta informe de auditoria a base de datos con novedades encontradas y acciones de mejora.  Fecha 13 junio de 2025.
</t>
    </r>
    <r>
      <rPr>
        <sz val="10"/>
        <color rgb="FFFF0000"/>
        <rFont val="Arial"/>
        <family val="2"/>
      </rPr>
      <t xml:space="preserve">
</t>
    </r>
    <r>
      <rPr>
        <sz val="10"/>
        <rFont val="Arial"/>
        <family val="2"/>
      </rPr>
      <t xml:space="preserve">2.1. Se aporta documento de fecha del 2 de diciembre de 2024, en el cual la subdirección general de movilidad, le solicita al comandante y a los técnicos operativos hacer extensiva  a los agentes la falencia relacionada con el No diligenciamiento en su totalidad de la casilla 10- Datos del Infractor en la información de la” EDAD”, en la orden de comparendo, con el fin de corregir esta situación.
Se aporta documento denominado "recordatorio sobre la correcta elaboracion de orden de comparendos" con fecha del 10 de junio de 2025, en el cual se recuerda al cuerpo de agentes sobre la correcta elaboración de la Orden de Comparendo – Resolución 3027 de 2010.
2.1.1. Se aporta acta de capacitación realizada el 4 de diciembre de 2024 junto con listado de asistencia. 
3. Se aporta acta de mesa de trabajo para unificar protocolos de Mitigación errores diligenciamiento de comparendo de fecha 11 de febrero de 2025. 
3.1. Se aporta protocolo elaborado y copia de correo enviado a calidad de fecha 17 de junio de 2025 para normalizarlo. </t>
    </r>
  </si>
  <si>
    <t>1.1. 4,16%
1.1.1. 4,16%
1.2. 8,33%
1.3. 0%
1.4. 8,33%
2.1. 16,67%
2.1.1. 16,67%
3. 16,67%
3.1. 16,67%</t>
  </si>
  <si>
    <t xml:space="preserve">1.1. Se solicita al OTT de Pereira, incluir en la base de datos las fechas y resolución del ultimo acto administrtivo.
2.1. Frente a la circular  del 2 de diciembre de 2024 mediante la cual se informe a los agentes de tránsito y transporte sobre el debido diligenciamiento de las órdenes de comparendo,  la superintendencia validará la pertinencia del documento presentado. 
En el No. 1.1.1., 1.4., 2.1., 3. y 3.1.  se observó, que si bien el IMP realizó  el cargue de las evidencias correspondientes en el drive,  estas no fueron ejecutadas en los tiempos establecidos. Sin embargo se registró avance, teniendo en cuenta las evidencias aportadas. Se solicitará revisión de estos casos por parte de la ST - ANSV, con el fin de validar los avances registrados en la matriz de seguimiento. </t>
  </si>
  <si>
    <r>
      <rPr>
        <b/>
        <sz val="10"/>
        <rFont val="Arial"/>
        <family val="2"/>
      </rPr>
      <t>Licencias de conducción suspendidas:</t>
    </r>
    <r>
      <rPr>
        <sz val="10"/>
        <rFont val="Arial"/>
        <family val="2"/>
      </rPr>
      <t xml:space="preserve"> En términos generales el archivo que contiene la información de las licencias de conducción suspendidas presenta diversos tipos de inconsistencias, tanto de contenido como de diligenciamiento de datos, que en algunos casos no permite determinar con certeza y precisión cuáles fueron las causas precisas de la sanción (grado de alcoholemia), las sanciones impuestas y las fechas específicas de imposición e inicio de las mismas. Razón por la cual los datos estadísticos generales incluidos en el inicio de este acápite no reflejan con plena seguridad las cifras asociadas a esta condición. 
</t>
    </r>
    <r>
      <rPr>
        <b/>
        <sz val="10"/>
        <rFont val="Arial"/>
        <family val="2"/>
      </rPr>
      <t>Licencias de conducción canceladas:</t>
    </r>
    <r>
      <rPr>
        <sz val="10"/>
        <rFont val="Arial"/>
        <family val="2"/>
      </rPr>
      <t xml:space="preserve">
El tiempo promedio transcurrido entre la fecha de imposición del comparendo y la expedición del acto administrativo que impone la sanción de cancelación de la licencia de conducción es de 359 días, que equivale aproximadamente a un (1) año, lo que conlleva a que el presunto infractor pueda llegar a infringir otras conductas de tránsito.
</t>
    </r>
    <r>
      <rPr>
        <b/>
        <sz val="10"/>
        <rFont val="Arial"/>
        <family val="2"/>
      </rPr>
      <t xml:space="preserve">
Reincidencias: 
</t>
    </r>
    <r>
      <rPr>
        <sz val="10"/>
        <rFont val="Arial"/>
        <family val="2"/>
      </rPr>
      <t xml:space="preserve">
De la documentación e información aportada por el Instituto de Movilidad de Pereira, con ocasión de la visita, no se encontró un archivo o casos específicos que identifiquen de manera explícita la suspensión o cancelación de licencias de conducción por reincidir en las conductas de infracción a las normas de tránsito.
</t>
    </r>
    <r>
      <rPr>
        <b/>
        <sz val="10"/>
        <rFont val="Arial"/>
        <family val="2"/>
      </rPr>
      <t xml:space="preserve">
Inmovilización de vehículos: 
</t>
    </r>
    <r>
      <rPr>
        <sz val="10"/>
        <rFont val="Arial"/>
        <family val="2"/>
      </rPr>
      <t xml:space="preserve">
Como se puede evidenciar los archivos no contienen la información solicitada al organismo de tránsito municipal de Pereira relacionada con los vehículos inmovilizados en las vigencias 2020, 2021 y 2022 y lo corrido de 2023 sino que está reportando es la relación de comparendos que tienen registrados códigos de infracción que dan lugar a la inmovilización de los vehículos. 
La situación planteada no permitió realizar el análisis preciso de este aspecto en el informe de la visita, sino de las generalidades de la información recibida. Detectando las inconsistencias mencionadas anteriormente, así
como las deficiencias en los datos y baja calidad de la información generada por el Instituto de Movilidad de Pereira. 
</t>
    </r>
    <r>
      <rPr>
        <b/>
        <sz val="10"/>
        <rFont val="Arial"/>
        <family val="2"/>
      </rPr>
      <t xml:space="preserve">Base Instituto de Movilidad de Pereira Vs SIMIT: </t>
    </r>
    <r>
      <rPr>
        <sz val="10"/>
        <rFont val="Arial"/>
        <family val="2"/>
      </rPr>
      <t xml:space="preserve">
Teniendo en cuenta las diferencias significativas encontradas entre los datos suministrados por el Instituto de Movilidad de Pereira y el SIMIT, es importante:
Verificar y ajustar el proceso establecido para la transmisión de la información reportada al Sistema Integrado de Información sobre Multas y Sanciones por Infracciones de Tránsito - SIMIT, así como lo referente a los tiempos y protocolos que se deben cumplir para garantizar la disponibilidad de una información oportuna y confiable.Lo anterior, dada la incidencia que estas circunstancias generan al momento de hacer consultas en la plataforma del SIMIT, así como las incidencias que su desactualización puede tener hacia los usuarios finales, máxime cuando se trata de información que debe ser pública.</t>
    </r>
  </si>
  <si>
    <t>ARTICULO 131 LITERAL F Y LITERAL D-12 Y ART. 26 DE LA LEY 769 DE 2002
Art. 124, 131, 136 y S.S de la Ley 769 de 2002.</t>
  </si>
  <si>
    <t>No se realizó la entrega de las bases de datos que el IMP tiene relacionadas con los ítems analizados.
Se identifico diferencias con los números de resoluciones de SIMIT a los números de resoluciones de QX, generando inconsistencias de información, empezando por una falla en el momento que el instituto inicio con la implementación del sistemas Qx en la migración de bases de datos,  lo que genero errores e inconsistencias al cruzar la información de SIMIT y la información interna.</t>
  </si>
  <si>
    <t xml:space="preserve">1. Adecuar la plataforma QX por parte del área de Sistemas para registrar la información relacionada con suspension y cancelación de licencias, reincidencias e inmovilizaciones que faciliten las labores de consulta para adelantar procesos contravenciales, retiro de vehículos, entre otros. </t>
  </si>
  <si>
    <t xml:space="preserve">1.1 Elaborar un oficio al área de sistemas para que adecue la plataforma QX de acuerdo a lo dispuesto en el numeral 9.6        
1.2 Generar una base de datos que   contenga la informacion relacionada a las suspensiones y cancelación de licencias, reincidencias e inmovilizaciones.                    </t>
  </si>
  <si>
    <t>RESPONSABLE: Director General,Subdirector General de Registros y procedimientos Administrativos, Profesionales Universitarios del Subproceso de Procedimientos y Sanciones.                                              
SEGUIMIENTO:Subdirector de Sistemas y Subdirector de Registros de Información</t>
  </si>
  <si>
    <t>1.1 2/12/2024
1.2 26/11/2024</t>
  </si>
  <si>
    <t>6/12/2024
30/04/2025</t>
  </si>
  <si>
    <t xml:space="preserve">1.Oficio al área de sistemas solicitando para que adecue la plataforma QX de acuerdo a lo dispuesto en el numeral 9.6                                            
2. Base de datos con la información necesaria para registrar la información relacionada con las suspensiones y cancelación de licencias, reincidencias e inmovilizaciones. </t>
  </si>
  <si>
    <t>06/12/2024
30/04/2025</t>
  </si>
  <si>
    <t>1. Se aporta oficio No. 20241202-1027 1- I del 2 de diciembre de 2024, en el cual el área de procedimientos y sanciones solicita al área de sistemas de infromación y telemática adecuar la plataforma QX  y desarrollo para: Alertas para presuntas reinicidencias, reporte mensual de presuntas infracciones, entre otros.
Se aporta oficio No. 20241202-1027 4- I del 2 de diciembre de 2024, en el cual el área de procedimientos y sanciones solicita al área de sistemas de infromación y telemática adecuar la plataforma QX  y el desarrollo correspondiente, con el fin de que se pueda registrar, a través de la misma la fecha correspondiente a la ejecutoria del acto administrativo que adopta la decisión definitiva, en los procesos contravencionales que adelanta la Subdirección de Registros de Información, a través de Procedimientos y Sanciones, esto con el fin, de que quede la trazabilidad sobre la firmeza del acto y pueda ser consultado con posterioridad en dicha plataforma. Asi mismo solicita inducción y capacitación  frente a este tema.
2. Se aportan dos archivos de excel deniminados "BASE DE DATOS LICENCIAS SUSPENDIDAS DEPURADA 2021 a 2025", "licencias canceladas  2021 A mayo 2025", "listado de reincidentes" e "inmovilizaciones base de datos", los cuales corresponden a base de datos relacionada con las suspensiones, cancelación de licencias, reincidencias e inmovilizaciones respectivamente.</t>
  </si>
  <si>
    <t>1. 16,67%
2. 16,67%</t>
  </si>
  <si>
    <t>2. Generar alerta sobre los reincidentes de forma mensual para iniciar los procesos contravencionales.</t>
  </si>
  <si>
    <t xml:space="preserve">2.1 Oficiar al área de sistemas rastrear a conductores reincidentes desde 01/06/2024 en adelante para iniciar el proceso contravencional de tránsito, sobre todo en infracciones relativas a revisión tecnomecanica, exceso de velocidad, no respeto a las señales de tránsito, entre otras. 
2.2 Adelantar el proceso contravencional a reincidentes, de acuerdo con alerta generada desde el área de sistemas.                           
</t>
  </si>
  <si>
    <t xml:space="preserve">RESPONSABLE:  Subdirector de Sistemas y Subdirector de Registros de Información, Profesionales Universitarios del Subproceso de Procedimientos y Sanciones.                                               </t>
  </si>
  <si>
    <t>2.1. 2/12/2024
2.2. 01/02/2025</t>
  </si>
  <si>
    <t>2.1. 6/12/2024
2.2. en adelante</t>
  </si>
  <si>
    <t>1. Oficio a la Subdirección de Sistemas.     
2. respuesta oficio                       
3. Listado conductores reincidentes. 
4. Listado de procesos iniciados por reincidencia.            
5. Estadisticas de infractores sancionados por reincidencia.</t>
  </si>
  <si>
    <t>1. Oficio a la Subdirección de Sistemas.     
2. respuesta oficio                       
3. Listado conductores reincidentes.                              
4. Listado de procesos iniciados por reincidencia.            
5. Estadisticas de infractores sancionados por reincidencia.</t>
  </si>
  <si>
    <t xml:space="preserve">1. Se aporta oficio No. 20241202-1027 1- I del 2 de diciembre de 2024, en el cual el área de procedimientos y sanciones solicita al área de sistemas de infromacióny telmática adecuar la plataforma QX  y desarrollo para: Alertas para presuntas reinicidencias, reporte mensial de presuntas infracciones, entre otros.
Se aporta oficio No. 20241202-1027 4- I del 2 de diciembre de 2024, en el cual el área de procedimientos y sanciones solicita al área de sistemas de infromacióny telmática adecuar la plataforma QX  y el desarrollo correspondiente, con el fin de que ser pueda registrar, a través de la misma la fecha correspondiente a la ejecutoria del acto administrativo que adopta la decisión definitiva, en los procesos contravencionales que adelanta la Subdirección de Registros de Información, a través de Procedimientos y Sanciones, esto con el fin, de que quede la trazabilidad sobre la firmeza del acto y pueda ser consultado con posterioridad en dicha plataforma. Asi mismo solicita inducción y capacitación  frente a este tema.
2. Se encuentran dentro de los tiempos de cumplimiento de las acciones. </t>
  </si>
  <si>
    <t>1. 16,67%
2. 0%</t>
  </si>
  <si>
    <t>3. Realizar una unificación de base de datos, para que estos sean congruentes entre si, identificando las razones por las cuales existen los errores y haciendo las respectivas correciones.</t>
  </si>
  <si>
    <t xml:space="preserve">3. Base de datos depurada e informe de gestión
</t>
  </si>
  <si>
    <t xml:space="preserve">RESPONSABLE:  Ingeniero de Sistemas y Telecomunicación y Subdirector Sistemas de Información y Telemática.                                               
SEGUIMIENTO: Subdirector Sistemas de Información
</t>
  </si>
  <si>
    <t xml:space="preserve">1. Informe de seguimiento y/o acta de reunión en la cual se identiquen los avances y compromisos futuros para avanzar en la unificación de la base de datos.
2. Base de datos depurada
</t>
  </si>
  <si>
    <t>Base de datos depurada, con recomendaciones de diligenciamiento para garantizar la calidad, consistencia y confiabilidad de la información.</t>
  </si>
  <si>
    <t>1. Se aporta informe de seguimiento y acta de reunión y seguimiento de operación SIMIT - DITRA y OTT
2. Se aporta base de datos en extensión .txt y en excel</t>
  </si>
  <si>
    <r>
      <rPr>
        <b/>
        <sz val="10"/>
        <rFont val="Arial"/>
        <family val="2"/>
      </rPr>
      <t>Georreferenciación de las infracciones.</t>
    </r>
    <r>
      <rPr>
        <sz val="10"/>
        <rFont val="Arial"/>
        <family val="2"/>
      </rPr>
      <t xml:space="preserve"> 
La información y datos relacionados con el lugar y/o localización del sitio donde se presentan o detectan tanto las infracciones como los incidentes de tránsito vehicular y peatonal, no presentan estándares de captura y consolidación de este tipo de información, que es relevante y de gran importancia para la ubicación geográfica de los lugares donde se presentan los hechos, así como para el diagnóstico y definición de planes de acción preventivos focalizados encaminados a garantizar la movilidad y seguridad vial de los diferentes actores.</t>
    </r>
  </si>
  <si>
    <t xml:space="preserve">Constitución Política. Resolucion 3027 de 2010 </t>
  </si>
  <si>
    <t xml:space="preserve">No existe un marco legal claro que determine como se debe implementar la Georreferenciacion de infacciones de transito toda vez que la normatividad vigente prioriza el comparendo de forma manual no se cuenta con una tecnologia que permita de manera directa georreferenciar de forma sistematica los comparendos realizados en la via. Falta de armonizacion y estandarizacion de bases de datos de componentes de accidentalidad </t>
  </si>
  <si>
    <t>1.Depurar y estandarizar bases de datos que nos permitan las labores de priorizacion de elementos del componente operativo y/o tecnico de manera tal que podamos iniciar con las actividades de georreferenciacion de los siniestros viales.
2.Proyectar la incorporacion de nuevas tecnologias que nos permitan dar alcance a la georreferenciacion de acuerdo a la disponibilidad presupuestal del Instituto para la toma y validacion de informacion relevante para la accidentalidad y seguiridad vial de municipio</t>
  </si>
  <si>
    <t xml:space="preserve">1.1 Construccion de bases de datos de accidentalidad en los periodos 2023-2024, con la informacion relevante de los informes policial de accidentes de transito (IPAT)
1.2 Georreferenciacion de cada uno de los eventos reportados por los informes policial de accidentes de transito
1.3 Elaboracion de mapas de calor de la accIdentalidad del municipio haciendo uso de las herramientas otorgadas por la ANSV en su programa de red de observatorios territoriales en ROT
2.1 Gestionar la implementacion de comparenderas electronicas
2.2 Gestionar e implementar plataformas tecnologicas del componente contravencional de la federacion colombiana de municipios / FCM /SIMIT       </t>
  </si>
  <si>
    <t>RESPONSABLE: Subdirector de Movilidad y
Subdirector Sistemas de Información y Telemática
SEGUIMIENTO: Subdirector de Movilidad y Subdirector Sistemas de Información y Telemática</t>
  </si>
  <si>
    <t>1.1 26/11/2024
1.2  26/11/2024
1.3 26/11/2024
2.1 13/01/2025
2.2 30/05/2025</t>
  </si>
  <si>
    <t>1.1 20/03/2025
1.2 20/03/2025
1.3 20/03/2025
2.1 30/05/2025
2.2 31/07/2025</t>
  </si>
  <si>
    <t>1.1 Base de datos de accidentes de transito para vigencia 2023 y 2024
1.2 Archivo georreferenciado de eventos que contiene la informacion de georreferenciacion del accidente de transito
1.3 Archivo pdf con  el mapa de calor la base de  accidentes de transito georreferenciada
2.1      Visita a la ciudad de Bogota para gestionar comparenderas electronicas ante la federacion de municipios y la ANSV 
2.2 Solicitud de autorizacion a FCM de implementacion de software para comparenderas electronicas</t>
  </si>
  <si>
    <t>1.1 Excel con informes policial de accidentes de transito (IPAT) georreferenciados 2023 y 2024. 1.2 Archivo georreferenciado en extension. shp.
1.3 Mapa de calor de los accidentes georreferenciados
2.1Contrato de comodato y/o viabliizacion de proceso contractual de adquisicion de comparenderas electronicas
2.2 Pruebas de compatibilidad e instalacion de software sobre comparenderas electronicas</t>
  </si>
  <si>
    <t xml:space="preserve">1.1. Se aporta base de datos IPAT 2023 y 2024. Se aporta carpeta denominada "Siniestralidad 2023" y "Siniestralidad 2024" en el que se carga los IPAT georreferenciados 2023 y 2024.
1.2. Se aporta carpeta denominada "Siniestralidad 2023" y "Siniestralidad 2024" en el que se carga los IPAT georreferenciados 2023 y 2024, en extensión .shp.
1.3. Se aporta mapas de calor en extensión .png 2023 y 2024 
2.1. Se aporta contrato de comodato de fecha 15 de mayo de 2024 para dispositivos móviles - comparenderas electrónicas
2.2. Se encuentran dentro de los tiempos de cumplimiento de las acciones. </t>
  </si>
  <si>
    <t>1.1 16.67%
1.2. 16.67%
1.3. 16.67
2.1. 25%
2.2. 0%</t>
  </si>
  <si>
    <t>B - Jurídica</t>
  </si>
  <si>
    <r>
      <rPr>
        <b/>
        <sz val="10"/>
        <rFont val="Arial"/>
        <family val="2"/>
      </rPr>
      <t xml:space="preserve">Procesos contravencionales
</t>
    </r>
    <r>
      <rPr>
        <sz val="10"/>
        <rFont val="Arial"/>
        <family val="2"/>
      </rPr>
      <t xml:space="preserve">
Bases de datos, revisar acciones y actividades conforme a la observación No. 5
</t>
    </r>
  </si>
  <si>
    <t>1.1.  Se aporta base de datos depurada para la vigencia 2021-2025.
1.1.1. Se aporta informe de auditoria a base de datos con novedades encontradas y acciones de mejora.  Fecha 13 junio de 2025.
1.2. Se aporta un  documento denominado "Informe de auditoría del registro de órdenes de comparendo con novedades encontradas y acciones de mejora" el cual revisado el mismo este indica "Informe de auditoria Registro de comparendos Subdirección de Registros y procedeimientos administrativos y sancionatorio". 
1.3. No se evidencia cargue de documentos.
1.4  Se aporta informe de auditoria a base de datos con novedades encontradas y acciones de mejora. Fecha 13 junio de 2025.</t>
  </si>
  <si>
    <t>1.1. 12,5%
1.1.1. 12,5%
1.2. 25%
1.3. 0%
1.4. 25%</t>
  </si>
  <si>
    <t xml:space="preserve">En el No. 1.1.1. y 1.4. se observó, que si bien el IMP realizó  el cargue de las evidencias correspondientes en el drive,  estas no fueron ejecutadas en los tiempos establecidos. Sin embargo se registró avance, teniendo en cuenta las evidencias aportadas. Se solicitará revisión de estos casos por parte de la ST - ANSV, con el fin de validar los avances registrados en la matriz de seguimiento. </t>
  </si>
  <si>
    <r>
      <rPr>
        <b/>
        <sz val="10"/>
        <rFont val="Arial"/>
        <family val="2"/>
      </rPr>
      <t xml:space="preserve">Proceso contravencional:
</t>
    </r>
    <r>
      <rPr>
        <sz val="10"/>
        <rFont val="Arial"/>
        <family val="2"/>
      </rPr>
      <t xml:space="preserve">
Etapa 1, imposición de la orden de comparendo: En algunos de los casos analizados, se evidenció que alguna o varias de las casillas que hacen parte del formato para elaborar la orden de comparendo no están siendo completadas como lo expone el manual de infracciones a las normas de tránsito adoptado por la Resolución 3027 de 2010, erdiéndose información importante, como la dirección física, teléfono o correo para notificar; la identificación plena del testigo (dirección y teléfono si lo tuviere) y la edad y/o sexo de los presuntos infractores.
También se encontró que en las ordenes de comparendo analizadas, existen datos que resultan necesarios para comprender la infracción y la causal específica de la mismas a la que corresponde la conducta indebida, lo que permite concluir que se están desatendiendo las obligaciones y responsabilidades de los miembros del cuerpo 
de control operativo.</t>
    </r>
  </si>
  <si>
    <t>Ley 769 de 2002 "Código Nacional de Tránsito". Ley No.1383 de 2010 por la cual se reforma el Código Nacional de Tránsito.
Resolución 3027 de 2010</t>
  </si>
  <si>
    <t xml:space="preserve">Se ha identificado que los agentes no realizan el diligenciamiento de completo y legible en algunos casos. </t>
  </si>
  <si>
    <t>1.  Capacitar al cuerpo de control operativo sobre el diligenciamiento de las órdenes de comparendo
2. Unificar protocolos de diligenciamiento de comparendo y registros de información.</t>
  </si>
  <si>
    <t>Tener en cuenta las actividades propuestas en la observación No. 5, numerales 2 y 3, aplicables en este aspecto.</t>
  </si>
  <si>
    <t xml:space="preserve">2.1. Se aporta documento de fecha del 2 de diciembre de 2024, en el cual la subdirección general de movilidad, le solicita al comandante y a los técnicos operativos hacer extensiva  a los agentes la falencia relacionada con el No diligenciamiento en su totalidad de la casilla 10- Datos del Infractor en la información de la” EDAD”, en la orden de comparendo, con el fin de corregir esta situación.
Se aporta documento denominado "recordatorio sobre la correcta elaboracion de orden de comparendos" con fecha del 10 de junio de 2025, en el cual se recuerda al cuerpo de agentes sobre la correcta elaboración de la Orden de Comparendo – Resolución 3027 de 2010.
2.1.1. Se aporta acta de capacitación realizada el 4 de diciembre de 2024 junto con listado de asistencia. 
3. Se aporta acta de mesa de trabajo para unificar protocolos de Mitigación errores diligenciamiento de comparendo de fecha 11 de febrero de 2025. 
3.1. Se aporta protocolo elaborado y copia de correo enviado a calidad de fecha 17 de junio de 2025 para normalizarlo. </t>
  </si>
  <si>
    <t>2.1. 25%
2.1.1. 25%
3. 25%
3.1. 25%</t>
  </si>
  <si>
    <t xml:space="preserve">2.1., 3. y 3.1.  se observó, que si bien el IMP realizó  el cargue de las evidencias correspondientes en el drive,  estas no fueron ejecutadas en los tiempos establecidos. Sin embargo se registró avance, teniendo en cuenta las evidencias aportadas. Se solicitará revisión de estos casos por parte de la ST - ANSV, con el fin de validar los avances registrados en la matriz de seguimiento. 
2.1. Frente a la circular  del 2 de diciembre de 2024 mediante la cual se informe a los agentes de tránsito y transporte sobre el debido diligenciamiento de las órdenes de comparendo,  la superintendencia validará la pertinencia del documento presentado. </t>
  </si>
  <si>
    <r>
      <rPr>
        <b/>
        <sz val="10"/>
        <rFont val="Arial"/>
        <family val="2"/>
      </rPr>
      <t xml:space="preserve">1. Procesos contravencionales: </t>
    </r>
    <r>
      <rPr>
        <sz val="10"/>
        <rFont val="Arial"/>
        <family val="2"/>
      </rPr>
      <t xml:space="preserve">
Respecto de la segunda etapa: presentación del presunto infractor ante la autoridad de tránsito y transporte competente:
A. En esta etapa del proceso contravencional no se pudo evidenciar, en la mayoría de los casos, que se está cumpliendo con el término de cinco días hábiles para la presentación del presunto infractor, ya que no se relaciona en el expediente la presentación o solicitud virtual a través del aplicativo que tiene la autoridad de tránsito, para tal efecto. B. Tampoco están quedando incluidas dentro de algunos de los expedientes la constancia de notificación personal de la audiencia de que trata el artículo 136 del CNTT, por lo tanto, no es posible identificar si de adelantó el proceso contravencional acatando los postulados constitucionales del debido proceso.
Respecto de la tercera y cuarta etapa: Audiencia de pruebas y alegatos y de fallo: 
A. La reiterada inasistencia de los agentes de tránsito y transporte a ampliar o ratificar las circunstancias de tiempo, modo y lugar que dieron origen a la imposición de comparendo. 
B. No se observa en algunos de los expedientes revisados, constancia de ejecutoria del acto administrativo sancionatorio, la cual fortalecería el principio. 
2. Los expedientes en su mayoría no guardan un orden cronológico debiendo saltar la lectura entre páginas para poder comprender el sentido de las actuaciones y la exposición del procedimiento y la valoración probatoria en las resoluciones de fallo.</t>
    </r>
  </si>
  <si>
    <t xml:space="preserve">Art. 131, 136 y S.S de la Ley 769 de 2002. Ley 1437 del 2011. Ley General De Archivo Ley 594 del 2000 y MGD del Instituto de Movilidad de Pereira implementado desde el año 2018 </t>
  </si>
  <si>
    <t>1. Respecto A y B de la segunda etapa, no se venía incorporando dentro del expediente de los procesos contravencionales de tránsito, excepto en los relativos a embriaguez (F). Respecto a la A de la tercera y cuarta etapa, ha de decirse que, los agentes de tránsito por disposiciones laborales legales pueden estar en periodo de vacaciones o compensatorios, escusas justificadas, lo que obliga a aplazar diligencias y realizar nuevas citaciones. Respecto a B de la tercera y cuarta etapa, por disposición de la Ley 1437 de 2011 dentro de los procesos que no admiten recurso la decisión queda ejecutoriada una vez se notifica, cuando procede el recurso de apelación no se incorpora constancia de ejecutoria hasta que no se tenga el fallo de segunda instancia.
2. La inconsistencia cronológica radica en la falta de atención en la que se ordena el encuadernado.
3. No aplicación del numeral 6 por parte del Subproceso de Procedimientos y Sanciones del Manual de Gestión Documental del IMP. "Instructivo para la apertura, alimentación y organización de los expedientes del IMP"</t>
  </si>
  <si>
    <t>1. Respecto A y B de la segunda etapa. Ordenar  que se incorpore las constancias de solicitud de audiencia, la asignación de audiencia y la notificación de la misma. 
2. Respecto A y B de la tercera y cuarta etapa. Sobre la causa A. Solicitar al área de Talento Humano el cronograma de actividades de los agentes de tránsito para ser llamados a las audiencias respectivas, para que no haya un cruce con las novedades del servicio. 
3.Sobre la causa B, Incorporar la constancia de ejecutoria del acto administrativo de acuerdo a lo que dispone la Ley.                                
4. Ordenar a los funcionarios de la Inspección darle un manejo adecuado a la encuadernación de los expedientes de manera cronológica, dándole aplicación a lo dispuesto en la Ley General de Archivo y MGD de la Entidad.
5. Realizar seguimiento a la conformación de  expedientes contravencionales de forma física a las ordenes de comparendos, correspondientes a la vigencia 2024 en adelante.</t>
  </si>
  <si>
    <t>1.1 y 3.1 Incorporar en los expedientes de los procesos contravencionales todos los documentos derivados del mismo en cada una de las etapas de acuerdo al orden cronológico en que son generados, dando cumplimiento a la normatividad vigente.
2.1  Oficiar al profesional especializado de Movilidad y al Grupo de Talento Humano para solicitar la remisión a la inspección del cronograma de actividades y las novedades administrativas de los agentes de tránsito de manera semanal, para la prestación del servicio, respectivamente.    
4.1 Capacitar a los funcionarios de la inspección sobre las normas y técnicas de gestion documental
5.1 Apoyar actividades de conformación de los procesos contravencionales fisicos de acuerdo a la norma y en orden cronologico y en cumplimiento del debido proceso, correspondiente a la vigencia 2024 con personal de apoyo de contrato de prestacion de servicios de gestion documental. 
5.2 Validar la información contenida en el MGD, en caso de que se requiera efectuar alguna actualización.</t>
  </si>
  <si>
    <t>RESPONSABLE: Director General-Subdirector General de Registros y procedimientos Administrativos-Profesionales Universitarios del Subproceso de Procedimientos y Sanciones, Subdirector Administrativo Operativo y Financiero, Técnico Administrativo con asignaciones de funciones en Gestión Documental. 
Sudirector de Movilidad
SEGUIMIENTO: Subdirector de Registros y Procedimientos Administrativos y Sancionatorios y Técnico Administrativo con asignación de funciones en Gestión Documental
Sudirector de Movilidad y Grupo de Talento Humano.</t>
  </si>
  <si>
    <t>1.1 y 3.1 01/12/2024
2.1 23/12/2024
4.1 03/02/2025
5.1 03/03/2025
5.2 14/03/2025</t>
  </si>
  <si>
    <t xml:space="preserve">1.1 y 3.1 última fecha del PM
2.1  15/02/2025
4.1 07/02/2025
5.1 30/12/2025
5.2 14/04/2025
</t>
  </si>
  <si>
    <r>
      <t>1.1 y 3.1 Documentación nueva dentro de los respectivos expedientes. Esto incluye constancia de ejecutoria en el expediente y oficio para que se reporte en el QX tránsito lo relacionado con la constancia de ejecutoria.
1.2 Seguimiento de la Subdirección de Sistemas relacionada con el reporte y capacitación del mismo.
21. Comunicación Interna al área de movilidad y talento humano
2.2 Reporte semanales por parte de movilidad y talento humano
4.1 Acta de reunión y lista de asistencia de las capacitaciones.</t>
    </r>
    <r>
      <rPr>
        <sz val="10"/>
        <color rgb="FFFF0000"/>
        <rFont val="Arial"/>
        <family val="2"/>
      </rPr>
      <t xml:space="preserve">
</t>
    </r>
    <r>
      <rPr>
        <sz val="10"/>
        <rFont val="Arial"/>
        <family val="2"/>
      </rPr>
      <t xml:space="preserve">
5.1 Reporte aleatorio según solicitud en mesa de seguimiento
5.2 Acta de reunión, lista de asistencia y formalización de la actualización del MGD a través de planeación.</t>
    </r>
  </si>
  <si>
    <t>1.1 y 3.1 Documentación nueva dentro de los respectivos expedientes. Esto incluye constancia de ejecutoria en el expediente y oficio para que se reporte en el QX tránsito lo relacionado con la constancia de ejecutoria.
1.2 Seguimiento de la Subdirección de Sistemas relacionada con el reporte y capacitación del mismo.
21. Comunicación Interna al área de movilidad y talento humano
2.2 Reporte semanales por parte de movilidad y talento humano
4.1 Acta de reunión y lista de asistencia de las capacitaciones.
5.1 Reporte aleatorio según solicitud en mesa de seguimiento
5.2 Acta de reunión, lista de asistencia y formalización de la actualización del MGD a través de planeación</t>
  </si>
  <si>
    <t xml:space="preserve">1.1 y 3.1 última fecha del PM
2.1  última fecha del PM
4.1 07/02/2025
5.1 30/12/2025
5.2 14/04/2025
</t>
  </si>
  <si>
    <t>NO CUMPLE</t>
  </si>
  <si>
    <t>1.1. y 3.1. Teniendo en cuenta que estas actividades se realizarán de manera continua y se encuentran dentro del plazo de ejecución del plan de mejoramiento, se solicitó la relacíon de los procesos contravencionales en proceso y finalizados en una base de datos para tomar una muestra aleatoria y verificar su cumplimiento con fecha de diciembre de 2024 a la fecha. Se encuentran dentro de los tiempos de realización.
2.1. Se observa oficio No. 20250103-0-I enviado al área de talento humano mediente el cual se solicita se remita semanalmente las programaciones y novedades de los agentes de tránsito-técnicos operativos para toda la vigencia 2025, en adelante con el fin de que la Inspección esté informada sobre cualquier situación administrativa relacionada con los agentes de tránsito para las audiencias públicas y con ello tomar decisiones en derecho para lograr su comparecencia. 
2.2. Se observa muestra de los correos de los reportes semanales enviados por talento humano de las programaciones y novedades de los agentes de tránsito-técnicos operativos de lo corrido de la vigencia 2025, teniendo en cuenta que esta actividad se realizará de manera continua y se encuentra dentro del plazo de ejecución del plan de mejoramiento. Se evidencian los reportes semanales enviados de esta muestra. 
4.1. Se evidencia lista de asistencia y acta de reunión adelantada el 27 de febrero de 2025, en un (1) archivo en formato PDF, cuyo objeto fue unificar actividad de gestión documental de procesos contravencionales 2023, 2024 y 2025
5.1. El OTT se encuentra dentro de los tiempos de realización para el cumplimiento de la acción. 
5.2. Se evidencia informe de auditoría interna emitido por control interno cuyo objetivo fue Verificar la gestión realizada por la entidad para dar cumplimiento a la Ley General de Archivos, sus normas reglamentarias y a los procedimientos internos de Gestión Documental, encontrando cinco (5) hallazgos y la elaboración de un plan de mejoramiento para corregir las situaciones presentadas en un plazo maximo de seis (6) meses. Se adelantará la actualización del MGD del IMP. Sin embargo estos documentos, no hacen referencia a los entregables que el OTT propuso dentro del Plan de Mejoramiento.</t>
  </si>
  <si>
    <t>1.1 0%
2.1. 10%
2.2. 10% 
3.1. 0%
4.1. 20%
5.1.  0%
5.2. 0%</t>
  </si>
  <si>
    <t xml:space="preserve">En el No. 4.1. se observó, que si bien el IMP realizó  el cargue de las evidencias correspondientes en el drive, estas no fueron ejecutadas en los tiempos establecidos. Sin embargo se registró avance, teniendo en cuenta las evidencias aportadas. Se solicitará revisión de estos casos por parte de la ST - ANSV, con el fin de validar los avances registrados en la matriz de seguimiento. </t>
  </si>
  <si>
    <r>
      <rPr>
        <b/>
        <sz val="10"/>
        <rFont val="Arial"/>
        <family val="2"/>
      </rPr>
      <t xml:space="preserve">Procesos administrativos de cobro (persuasivo y coactivo):
</t>
    </r>
    <r>
      <rPr>
        <sz val="10"/>
        <rFont val="Arial"/>
        <family val="2"/>
      </rPr>
      <t xml:space="preserve">
Planes y programas:  “…a través del sistema “QX”, se remiten mensajes de texto masivos invitando a los infractores a efectuar el pago de multas por infracciones a las normas de tránsito…” Pero no se allegó ninguna relación de la cantidad de mensajes remitidos, la efectividad de los mismos, o cualquier otro dato relacionado con las acciones que el organismo de tránsito ejecuta en aras de poder adelantar las labores de cobro. 
Relación de los procesos que se encuentren en etapa de cobro persuasivo y en etapa de cobro coactivo vigencias 2019, 2020, 2021, 2022 y lo corrido del 2023 Como quiera que el archivo entregado corresponde al mismo que se analizó en la relación de los procesos contravencionales adelantados durante las vigencias 2021, 2022 y corrido del 2023, se reiteran las mismas conclusiones. 
Copia de los expedientes de los procesos que se encuentren en cobro coactivo vigencias 2020, 2021, 2022 y corrido del 2023, de acuerdo con la muestra aleatoria En lo referente a este ítem el Instituto de Movilidad de Pereira no aportó los expedientes que se requirieron durante la visita, por lo que el Instituto de Movilidad de Pereira solicitó que se le concediera un plazo para remitir la información, otorgándosele un término de cinco (5) días, contados a partir del día hábil siguiente al cierre de la diligencia. Sin embargo, se evidenció que, al momento de realizar este informe, el organismo de tránsito no allegó la copia de los expedientes que habían sido seleccionados de forma aleatoria. Razón por la que no fue posible verificar que efectivamente “…el procedimiento de cobro coactivo se realiza con base en lo establecido en la normatividad de tránsito, en el estatuto tributario y CPACA…”</t>
    </r>
  </si>
  <si>
    <t>(art. 1, Ley 1066 de 2006 y art. 159, CNTT) - artículo 159 de la Ley
769 de 2022 - artículo 69 del CPACA</t>
  </si>
  <si>
    <t xml:space="preserve">El Instituto de Movilidad de Pereira realiza varios procesos de cobro persuasivo, como mensajes de texto y llamadas;  además del cobro coactivo como investigacion de bienes, embargos y acuerdos de pago como parte del proceso administrativo de cobro; evidencia que no fue allegada a esa dependencia en su momento. 
</t>
  </si>
  <si>
    <t xml:space="preserve">1. Generar los planes y programas que el OTT debe publicar en el mes de enero de 2025.
2. Consolidar la base de datos de cobro persuasivo y coactivo, para contar con información actualizada del estado real del deudor.
3. Validar el proceso administrativo de cobro que desarrolla el IMP.
</t>
  </si>
  <si>
    <t xml:space="preserve">1.1 Publicar en el mes de enero de 2025 los planes y programas que el OTT va a utilizar para el cobro.
1.2 Revisar la efectividad del cobro persuasivo que ejecuta la empresa INT Cobranzas, mediante llamadas y envio de mesajes de texto realizadas en el segundo semestre de 2024.   
1.3 Publicar la actualizacion realizada al manual de Cobro Coactivo del 2023.
2. Revisar la consolidación del módulo de cobro en el aplicativo QX tránsito.
3.1 Entrega aleatoria de los expedientes de cobro persuasivo y coactivo  de las vigencias 2020, 2021, 2022 y 2023.
3.2 Realizar reporte aleatorio del proceso que adelanta el IMP en relación con la investigacion de Bienes y Embargos a deudores del OTT, vigencia 2023 y 2024.
                                                                                                    </t>
  </si>
  <si>
    <t>RESPONSABLE: Subdirector Administrativo, Operativo y Financiero; Profesional de Cobro Coactivo; Área de Sistemas de Información, Subdirector de Planeacion                                                     SEGUIMIENTO: Subdirector Administrativo, Operativo y Financiero; Área de Sistemas de Información.</t>
  </si>
  <si>
    <t xml:space="preserve">1.1 18/12/2024    
1.2 28/02/2025
1.3 03/01/2025
2. 18/12/2024
3.1 18/12/2024
3.2 03/01/2025
</t>
  </si>
  <si>
    <t>1.1 30/03/2025    
1.2 07/03/2025
1.3 24/04/2025 
2. 31/01/2025
3.1  26/12/2024
3.2 17/02/2024</t>
  </si>
  <si>
    <t xml:space="preserve">1.1 Imagen o link de ingreso para evidenciar la publicación de los planes y programas en las redes asociadas al IMP.
1.2 Informe con el ejercicio de seguimiento y evaluación para revisar la efectividad de las estrategias implementadas por la empresa INT Cobranzas para el cobro persuasivo.  
1.3 Publicación en pagina web de la actualización del manual de Cobro Coactivo 2023.
2. Archivo en excel o PFD con la información que arroje el módulo de cobro del aplicativo Qx tránsito implementado. 
3.1 Cargue de dos expedientes por cada vigencia propuesta.
3.2 Informe en excel o PDF de la las investigaciones de bienes y embargos de los deudores, realizada de forma aleatoria
</t>
  </si>
  <si>
    <r>
      <t xml:space="preserve">1.1 30/03/2025    
1.2 07/03/2025
</t>
    </r>
    <r>
      <rPr>
        <sz val="10"/>
        <color theme="1"/>
        <rFont val="Arial"/>
        <family val="2"/>
      </rPr>
      <t xml:space="preserve">1.3 24/04/2025 </t>
    </r>
    <r>
      <rPr>
        <sz val="10"/>
        <rFont val="Arial"/>
        <family val="2"/>
      </rPr>
      <t xml:space="preserve">
2. 31/01/2025
3.1  26/12/2024
3.2 17/02/2024</t>
    </r>
  </si>
  <si>
    <r>
      <t xml:space="preserve">1.1. No se presenta el pantallazo o link que permita evidenciar la publicación de los planes y proyectos de la gestión de la cartera para el año 2025. 
1.2. En la carpeta se presentan cinco (5) informes de actividades del contratista INT Cobranza, sin embargo no se observa el informe de seguimiento y efectividad elaborado por el IMP, de las acciones en el cobro adelantadas por el contratista.
1.3. En la carpeta se encuentra un documento en formato word con el enlace de publicación del manual de cobro coactivo, como el manual de cobro coactivo en formato PDF.
2. No se evidencia cargue de información.
3.1. Se evidencia cargue de la base de datos de expedientes de cobro coactivo para escojer muestra aleatoria de las vigencias 2020, 2021, 2022 y 2023. </t>
    </r>
    <r>
      <rPr>
        <sz val="10"/>
        <color rgb="FFFF0000"/>
        <rFont val="Arial"/>
        <family val="2"/>
      </rPr>
      <t xml:space="preserve">
</t>
    </r>
    <r>
      <rPr>
        <sz val="10"/>
        <rFont val="Arial"/>
        <family val="2"/>
      </rPr>
      <t>3.2. Se encuentra la misma BD del numeral 3.1</t>
    </r>
    <r>
      <rPr>
        <sz val="10"/>
        <color rgb="FFFF0000"/>
        <rFont val="Arial"/>
        <family val="2"/>
      </rPr>
      <t xml:space="preserve">. </t>
    </r>
  </si>
  <si>
    <t>1.1. 0%
1.2. 0%
1.3. 11,11%
2. 0%
3.1. 25%
3.2. 25%</t>
  </si>
  <si>
    <t>En los Nos. 3.1. y 3.2 se observó, que los tiempos de realización presenta un error de digitación, para lo cual se revisará con la supertransporte y ANSV el respectivo ajuste a estas fechas.</t>
  </si>
  <si>
    <t>C - Financiera y/o Contable</t>
  </si>
  <si>
    <r>
      <rPr>
        <b/>
        <sz val="10"/>
        <rFont val="Arial"/>
        <family val="2"/>
      </rPr>
      <t xml:space="preserve">Cumplimiento del reporte de Información en el Sistema Nacional de Supervisión al Transporte VIGIA y Contribución Especial de Vigilancia:
</t>
    </r>
    <r>
      <rPr>
        <sz val="10"/>
        <rFont val="Arial"/>
        <family val="2"/>
      </rPr>
      <t xml:space="preserve">
El Instituto de Movilidad de Pereira reportó la información financiera a través del sistema institucional de la Superintendencia de forma extemporánea, no obstante, se observan errores en la transmisión. Lo anterior, teniendo en cuenta que reportó cifras menores en los ingresos brutos derivados de las actividades del tránsito o sus servicios conexos y complementarios de las vigencias 2021 y 2022 que afectan la base gravable para la liquidación de la contribución especial de las vigencias 2022 y 2023. En línea con lo anterior, se hace la observación que el Instituto de Movilidad de Pereira, obtuvo ingresos por las actividades relacionadas con el tránsito o sus servicios conexos y complementarios por valor de $12.467.952.686, durante la vigencia 2021 y $24.944.552.996 en el año 2022, no obstante, reportó a la Superintendencia de Transporte a través del sistema VIGIA los valores de $7.564.492.379 y $8.389.087.744 para los años señalados, respectivamente; lo cual permite inferir que existe una diferencia de $4.903.460.307 y $16.555.465.252 entre los valores reportados en VIGIA y los evidenciados en la información aportada.
</t>
    </r>
  </si>
  <si>
    <t>Ley 769 de 2002 "Código Nacional de Tránsito", art. 160</t>
  </si>
  <si>
    <t xml:space="preserve">a) La información referida se presentó en forma extemporánea como consecuencia de error de clasificación de la entidad por parte de la Superintendencia ya que la Contaduría General de la Nación catalogó al IMP como entidad de gobierno bajo la resolución No.533 de 2014 y de acuerdo a la Superintendencia en el aplicativo  VIGIA figuró bajo la resolución No.414 de 2014. Posterior a varios comunicados y solicitudes por parte del IMP dentro del aplicativo fue rechazada estas solicitudes en varias ocasiones dando solución en la presente vigencia.                            
b) Para la vigencia 2021 el IMP presentó un recaudo total de ingresos en activades relacionadas con tránsito o servicios conexos por valor de $11.003.218.102 siendo reportados en el sistema VIGIA la suma de $7.564.492.379; para la vigencia fiscal 2022 un recaudo de $12.417.505.830 por concepto de actividades relacionas o servicios conexos de los cuales se reportó valor de $8.389.087.744 en el sistema VIGIA debido a que en dicho aplicativo no se encuentra la discriminación total de nuestros ingresos y tampoco permite adicionarlos en esa plataforma. </t>
  </si>
  <si>
    <t>1. Solicitar a la Superintendencia modificar el aplicativo VIGIA con el fin de ser más flexible con el reporte toda vez que las entidades vigiladas puedan incluír la totalidad de sus ingresos de manera integral.
2. Validar los montos de los ingresos reportados en la visita administrativa con el fin de corroborar los análisis efectuados en el informe/diagnóstico de la ST-ANSV.</t>
  </si>
  <si>
    <t xml:space="preserve"> 1.1 Oficiar a la ST explicando la necesidad de ajuste del aplicativo VIGIA, para poder incorporar todos los ingresos que deben reportarse, ya que actualmente no se permite el reporte total.
1.2 Verificar la totalidad de ingresos del período 2021 y 2022 y proceder a diligenciar en el aplicativo VIGIA una vez la Superintendencia nos permita incluír los renglones rentísticos faltantes
2.1 Revisar el informe de la ST-ANSV respecto a los montos de ingresos que detallan allí contra los libros contables y auxiliares.                                              
</t>
  </si>
  <si>
    <t>RESPONSABLE: Contadordel IMP. SEGUIMIENTO: Asesor(a) de Control Interno.</t>
  </si>
  <si>
    <t>1.1 18/12/2024
1.2 03/01/2025
2.1 15/02/2025</t>
  </si>
  <si>
    <t>1.1 31/12/2024
1.2 31/03/2025
2.1 31/03/2025</t>
  </si>
  <si>
    <t xml:space="preserve">1.1 Oficio radicado ante la ST.
1.2 Según la respuesta de la ST, entrega del reporte corregido.
2.1 Ejecución presupuestal de ingresos vigencia 2021 y 2022. </t>
  </si>
  <si>
    <t>1.1 Se aporta copia de correo de fecha 13 de enero de 2025, con radicado No. 20255340135912 de fecha 16 de enero de 2025 de la ST, en el cual IMP le solicita a la supertransporte modifcar la plantilla para el reporte de ingresos 
1.2. Se evidencia la respuesta enviada por la ST al IMP con radicado No. 20258600160521 del 20 de marzo de 2025, mediante el cual informan que, actualmente, la plataforma no permite la incorporación de más campos de los ya establecidos y con el fin de optimizar el uso del sistema y resolver inquietudes sobre su funcionamiento, se realizará una capacitación virtual a través de Microsoft Teams, en la cual se abordarán aspectos clave sobre la correcta operación del sistema y la adecuada gestión de la información en la plataforma.
2.1. Se evidencia dos (2) archivos en formato excel con el reporte de ingresos brutos, los cuales se tomas como base para la liquidación de la contribución especial de vigilancia a favor de la ST de las vigencias 2021 y 2022.</t>
  </si>
  <si>
    <t>1.1. 25%
1.2. 25%
2.1. 50%</t>
  </si>
  <si>
    <t xml:space="preserve">Se adelantaran las gestiones pertinentes con la ST con el fin de concertar una reunion con el OTT de Pereira con el fin de adelantar mesa de trabajo para definir acciones al respecto. </t>
  </si>
  <si>
    <t xml:space="preserve">Existe una baja ejecución de los planes de movilidad y programas de seguridad vial en el municipio de Pereira para las vigencias 2021 y 2022, que denotan una presunta ineficiencia en la planeación y ejecución presupuestal.
</t>
  </si>
  <si>
    <t>Resolución No.20233040025895 de 2023 expedida por Infraestructura y Vehículos (Implementación de planes) y Resolución No.20233040025995 (Metodología Velocidad límite); Ley No. 2251 de 2022</t>
  </si>
  <si>
    <t>No se envió evidencia suficiente para sustentar la ejecución de proyectos enfocados en promover la seguridad vial</t>
  </si>
  <si>
    <t>Solicitar evidencias y organizar de manera sistemática la información presupuestal para garantizar que se esta dando cumplimiento al porcentaje de ejecución de los programas de seguridad vial (señalización, semaforización, educación vial y seguridad vial).</t>
  </si>
  <si>
    <t>1. Definir los tipos de evidencias necesarios para dar cuenta de la revisión contable y presupuestal de las vigencias 2021-2022, que denota la ejecución de los programas.
2. Realizar seguimiento trimestral por parte de la Subdirección de Planeación del porcentaje de ejecución vs. lo planeado.
2.1 Efectuar mesas de trabajo por la Alta Dirección para hacer seguimietno de la ejecución presupuestal de la entidad y tomar decisiones con base en el seguimiento que realiza la Subdirección de Planeación</t>
  </si>
  <si>
    <t>RESPONSABLE: Director del IMP; Subdirector de Movilidad; Subdirección Financiera y Administrativa; Contador IMP; Subdirección de Planeación.                                     SEGUIMIENTO: Director del IMP; Subdirector de Movilidad; Subdirección Financiera y Administrativa; Contador IMP; Subdirección de Planeación.</t>
  </si>
  <si>
    <t xml:space="preserve">1. 23/10/2024
1.1 03/01/2025
2. y 2.1 03/12/2024
</t>
  </si>
  <si>
    <t>1. 31/12/2024
1.1 15/03/2025
2. y 2.1 30/06/2025</t>
  </si>
  <si>
    <t xml:space="preserve">1. Informe de ejecución presupuestal vigencias 2021-2022 en los rubros priorizados.
1.1 Informe de ejecución presupuestal vigencia 2024
2. Informe de ejecución presupuestal vs la planeación estrategica de la entidad vigencia 2025
2.1 Acta de reunión de comités directivos de la Alta Dirección, incluidas listas de asistencia.
</t>
  </si>
  <si>
    <t>1. Se evidencia el cargue la información de la ejecución presupuestal de gastos e ingresos de las vigencias 2022 y 2023 y los informes de evaluación de los proyectos a cargo del IMP para la vigencia 2022 y 2023.
1.1. Se evidencia el cargue de información de la ejecución presupuestal de gasto e ingresos de la vigencia 2024, asi como un informe de evaluación de los proyectos a cargo del IMP por la vigencia 2024.
2. Se evidencia informe trimestral de seguimiento de los proyectos de inversión a cargo del IMP vigencia 2025
2.1. Se encuentra acta de reunión de la junta directiva del IMP de fecha del 13 de enero de 2025 y citación de reuniión para el 13 de marzo de 2025. No se puede apreciar el acta del 13 de marzo. Sin embargo, el OTT se encuentra dentro de los tiempos de realización para el cumplimiento de la acción.</t>
  </si>
  <si>
    <t>1. 25%
1.1. 25%
2. 25%
2.1. 0%</t>
  </si>
  <si>
    <r>
      <rPr>
        <b/>
        <sz val="10"/>
        <rFont val="Arial"/>
        <family val="2"/>
      </rPr>
      <t>Cartera registrada en la contabilidad del municipio de Pereira relacionada con el cobro de multas por infracciones a las normas de tránsito.</t>
    </r>
    <r>
      <rPr>
        <sz val="10"/>
        <rFont val="Arial"/>
        <family val="2"/>
      </rPr>
      <t xml:space="preserve">
El total de la cartera con corte a 31 de julio de  2023 asciende a $40.634 mil millones según certificación aportada; así mismo, se observa que el comportamiento de las vigencias 2021 y 2022 reflejan un porcentaje de 14% y 13% respectivamente frente al 100% del total de la cartera. No obstante, se deja la salvedad que no fue allegada la 
clasificación de la cartera por edades cómo se solicitó en el ítem 67 de acuerdo con el acta levantada en la visita.</t>
    </r>
  </si>
  <si>
    <t xml:space="preserve">RESOLUCIÓN No.000719
(octubre 2 de 2023) interna; Manual de Políticas Contables; Ley 769 de 2002
</t>
  </si>
  <si>
    <t>Para las vigencias analizadas no se había realizado de manera completa la ejecución de embargos o las medidas destinadas a la depuración de cartera.</t>
  </si>
  <si>
    <t xml:space="preserve">1. Tener en cuenta la acción de mejora No. 1 propuesta en la observación No. 9
2. A partir de la expedición de la Resolución interna No.000719 de 02/10/2023 continuar la depuración de vigencias prescritas. 
</t>
  </si>
  <si>
    <t xml:space="preserve">1. Tener en cuenta las actividades 1 y 1.1 propuestas en la observación No. 9
2.1 Proyectar la resolución de depuración de cartera con las respectivas vigencias prescritas y de dificil cobro.  
</t>
  </si>
  <si>
    <t xml:space="preserve">RESPONSABLE:  Profesional de Cobro Coactivo y Subdirector General Operativo Administrativo y Financiero. SEGUIMIENTO: Subdirector Administrativo, Operativo y Financiero.         </t>
  </si>
  <si>
    <t xml:space="preserve">1.1 18/12/2024       
1.2 28/02/2025
1.3 03/01/2025
2. 03/01/2025
</t>
  </si>
  <si>
    <t>1.1 31/01/2025    
1.2 07/03/2025
1.3 31/01/2025 
2. 30/06/2025</t>
  </si>
  <si>
    <t xml:space="preserve">1.1 Imagen o link de ingreso para evidenciar la publicación de los planes y programas en las redes asociadas al IMP.
1.2 Informe con el ejercicio de seguimiento y evaluación para revisar la efectividad de las estrategias implementadas por la empresa INT Cobranzas para el cobro persuasivo.  
1.3 Publicación de la actualización del manual de cartera.
2. Proyecto de la resolución de depuración vigencia 2017.                             </t>
  </si>
  <si>
    <t>1.1, 1.2 y 1.3 se encuentra en la carpeta de la observación No. 9. Ver Justificacion del avance.
2.Se evidencia cargue del proyecto de resolución y el acta mediante la cual fue aprobado el saneamiento contable.</t>
  </si>
  <si>
    <t xml:space="preserve">1.1. 0%
1.2. 0%
1.3. 16,66%
2. 50%
</t>
  </si>
  <si>
    <t>D - Otras</t>
  </si>
  <si>
    <r>
      <rPr>
        <b/>
        <sz val="10"/>
        <rFont val="Arial"/>
        <family val="2"/>
      </rPr>
      <t>Informes con el detalle de las metas definidas en materia de seguridad vial – Rendición de cuentas períodos 2021 – 2022</t>
    </r>
    <r>
      <rPr>
        <sz val="10"/>
        <rFont val="Arial"/>
        <family val="2"/>
      </rPr>
      <t xml:space="preserve">
No se evidencia la inclusión de cifras o datos relacionados con siniestralidad víal, así cómo tampoco se observan evidencias sobre la implementación de acciones de sensibilización o formación para reducir el número de muertes y lesionados por accidentes de tránsito.</t>
    </r>
  </si>
  <si>
    <t>Art 23 de la Ley 1503 de 2011
Decreto 1430 de 2022</t>
  </si>
  <si>
    <t>Cuando se elaboró el informe de gestión y la presentación de rendición de cuentas de la vigencia 2021, no se incluyeron datos de siniestralidad víal ni evidencias de implementación de acciones de sensibilización o formación dado que el subproceso responsable de la información, no la aportó.</t>
  </si>
  <si>
    <t>Asegurar la elaboración y presentación de Informes de Gestión que dén cumplimiento a lo requerido en la Ley 1503 de 2011 respecto a Rendición de Cuentas, incluyendo el componente de seguridad vial</t>
  </si>
  <si>
    <t xml:space="preserve">1.1. Solicitar información pertinente a las Subdirecciones que conforman la entidad, para la elaboración del Informe de Gestión del periodo de referencia; asegurando la inclusión de información relacionada con siniestralidad vial y evidencias de acciones de formación o concientización.
1.2. Consolidar la información recopilada y redactar el Informe de Gestión del periodo a presentar a la ciudadanía.
1.3. Entregar el Informe de Gestión y la Presentación en PPT, al Director General para lo pertinente ante la ciudadanía y los entes de control
1.4.  Incluir cifras de siniestralidad en la rendicion de cuentas.
1.5. Se realizará seguimiento a las metas propuestas por el municipio en materia de seguridad vial, en comités locales de seguridad vial.  </t>
  </si>
  <si>
    <t>RESPONSABLE: Procesos y Subprocesos del IMP (Como fuentes de información)
SEGUIMIENTO: Subdirector General de Planeación.</t>
  </si>
  <si>
    <t>1.1. Comunicación Interna de solicitud de información, enviada a los subdirectores de la entidad.
1.2. Informe de Gestión elaborado con la información obtenida
1.3. Estrategia de rendición de cuentas
1.4 Correo electronico enviado con la información del informe y la presentación.
1.5. Actas de comité local de seguridad vial y lista de asistencia.</t>
  </si>
  <si>
    <t>Informe de Gestión 2025-1 con información consolidada (incluyendo siniestralidad vial).
Informe de Gestión elaborado con la información obtenida
Presentación resumen en formato PPT.
Actas de comité local de seguridad vial y lista de asistencia.</t>
  </si>
  <si>
    <t>Se encuentran dentros de los tiemposde realización para el cumplimiento de las acciones</t>
  </si>
  <si>
    <t>No se evidencia cargue de documentos. Se encuentran dentros de los tiemposde realización para el cumplimiento de las acciones</t>
  </si>
  <si>
    <t>No se aportó el Manual de Funciones y Competencias Laborales del Instituto de Movilidad de Pereira, adoptado mediante Resolución No. 55 de 2017, no se pudo corroborar la creación del cargo de inspector de policía con funciones de tránsito o de inspector de tránsito y transporte</t>
  </si>
  <si>
    <t>(artículo 4 y 7 
Ley 1310 de 2009, modificado por el artículo 57 de la Ley 2197 de 2022)</t>
  </si>
  <si>
    <t>Por un error del encargado de suministrar la información no se aportó el Manual de Funciones y Competencias Laborales del Instituto de Movilidad de Pereira, adoptado mediante Resolución 
No. 55 de 2017.</t>
  </si>
  <si>
    <t>Hacer entrega del manual de funciones No. 00055 de 2017, que contiene la funciones del profesional de procedimientos administrativos y sancionatorios e inspeccion de transito, igualmente hacer entrega de la resolucion No. 000550 de juliio 31 de 2024,  por medio del cual se actualizo el manual de funciones con las competencias para cada cargo, concordante con el organigrama del IMP.</t>
  </si>
  <si>
    <t xml:space="preserve">1. Aportar el manual de funciones adoptado mediante resolucion No. 00055 de 2017.
2. Aportar la resolucion No. 000550 de juliio 31 de 2024,  por medio del cual se actualizo el manual de funciones con las competencias para cada cargo, concordante con el organigrama del IMP.                     
3. Evidenciar link de publicacion del manual de funciones en la pagina web del IMP.                                 </t>
  </si>
  <si>
    <t>RESPONSABLE: Procesos administrativo y financiero
SEGUIMIENTO: Proceso administrativo y Financiero</t>
  </si>
  <si>
    <t xml:space="preserve">1. 14/02/2025
2. 14/02/2025
3. 14/02/2025    </t>
  </si>
  <si>
    <t>1. 14/02/2025
2. 14/02/2025
3. 14/02/2025</t>
  </si>
  <si>
    <t xml:space="preserve">1. resolucion No. 00055 de 2017.
2. Resolucion No. 000550 del 31 de julio de 2024.                                                              3. Link acceso pagina IMP y pantallazo publicacion. </t>
  </si>
  <si>
    <t>1. 14/02/2025                                       2. 14/02/2025
3. 14/02/2025</t>
  </si>
  <si>
    <t>1. Se aporta la Resolución NO. 000055 del 24 de enero de 2017 "Por el cual se adopta el Manual Especifico de funciones y competencias laborales para los empleso de la nueva planta de personal del Instituto de Movilidad de Pereira"
2. Se aprota la Resolución No. 00550 del 31 de junio de 2024 "Por la cual se compila el Manual Especifico de Funciones y Competencias Laborales para los empleo de la nueva planta de personal de Instituto de Movilidad de Pereira"
3.Se aporta el enlace https://movilidadpereira.gov.co/Documentos/Dependencias/2024/Talento%20Humano/MANUALFUNCIONESRES000550JULIO31DE2024.pdf y el pantallazo de la publicación.</t>
  </si>
  <si>
    <t>1. 33,33%
2. 33,33%
3. 33,33%</t>
  </si>
  <si>
    <t>En visita en noviembre del 2023, la ANSV al Instituto de Movilidad de Pereira, encontro que no tenian SAST autorizados e instalados en su jurisdicción</t>
  </si>
  <si>
    <t>Resolución 
20203040011245 de 2020</t>
  </si>
  <si>
    <t>El Instituto de Movilidad de Pereira a la fecha 
de la visita no tiene SAST autorizados e instalados en su jurisdicción</t>
  </si>
  <si>
    <t xml:space="preserve">Evaluar e implementar un piloto de sistemas SAST en el área urbana del municipio con enfasis en control y ocupación del carril exclusivo de transporte público masivo (MEGABUS) </t>
  </si>
  <si>
    <t>1. Solicitar acompañamiento de la Agencia Nacional de Seguridad Vial, autoridad competente para la certificación del sistema SAST.
2. Adquirir e instalar elementos tecnologicos para pruebas piloto para la identificcación de infracciones a las normas de transito.
3. Oficiar a la ANSV para que indique los requerimientos legales y documentales para la puesta en marcha del sistema SAST.</t>
  </si>
  <si>
    <t>RESPONSABLE: Subdirector de Movilidad.                                     SEGUIMIENTO: Subdirector de Movilidad</t>
  </si>
  <si>
    <t>1. 12/02/2025
2. 12/02/2025
3. 12/02/2025</t>
  </si>
  <si>
    <t>1. 14/02/2025
2. 28/02/2025
3. 15/04/2025</t>
  </si>
  <si>
    <t>1. Concepto técnico de la ANSV referente a SAST
2. Relación de contratos de adquisición y operación de medios tecnológicos para pruebas SAST
3. Respuesta de la ANSV referente a la certificación de puntos de operación SAST</t>
  </si>
  <si>
    <t>1. 12/02/2025
2. 12/02/2025
3.12/02/2025</t>
  </si>
  <si>
    <t>1. Se aporta oficio No. 20243000107631 del 2 de diciembre de 2024 el cual corresponde al concepto emitido por parte de la ANSV frente a la Ley 2294 de 2023 en relacion a la instalacion y operación de los SAST bajo el codigo C14 en sitios restringidos o en horas prohibidas para el control de la invasión de carril del sistema MEGABUS .
2.Se aporta informe técnico relacionado con el desarrollo y análisis del piloto de fotodetección en la ciudad de Pereira,  en el cual se relaciona tambien los contratos de adquisición y operación de los SAST Pilotos.
3.  El oficio No. 20243000107631 del 2 de diciembre de 2024 el cual corresponde al concepto emitido por parte de la ANSV frente a la Ley 2294 de 2023 en relacion a la instalacion y operación de los SAST bajo el codigo C14 en sitios restringidos o en horas prohibidas para el cotnrol de la invasión de carril del sistema MEGABUS, manifiesta que no requiere autorización por parte de la Agencia Nacional de Seguridad Vial para la instalación y operación de estos. Los equipos usados para esta iniciativa, según la normatividad deberán instalarse en los lugares que se determina, adicionalmente, los equipos dispuestos deberán tomar evidencias sola y exclusivamente sobre los carriles exclusivos y se deberá monitorear las conductas enfocadas en el código C14, específica y principalmente a lo relacionado con Transitar por sitios restringidos.</t>
  </si>
  <si>
    <r>
      <rPr>
        <b/>
        <sz val="10"/>
        <rFont val="Arial"/>
        <family val="2"/>
      </rPr>
      <t>Mapa y estadísticas de siniestralidad vial, periodo 2022 y lo corrido de 2023.</t>
    </r>
    <r>
      <rPr>
        <sz val="10"/>
        <rFont val="Arial"/>
        <family val="2"/>
      </rPr>
      <t xml:space="preserve">
Diferencia de información entre los reportes de siniestros y fallecidos entregado por el IMP con la información gestionada por el ONSV.</t>
    </r>
  </si>
  <si>
    <t>Art 21 de la Ley 1503 de 2011
Decreto 1430 de 2022</t>
  </si>
  <si>
    <t>El IMP procesa la información a partir de los Informes Policiales de Accidentes de Tránsito que registran sus agentes de tránsito y transporte, mientras que el ONSV cuenta con información del Instituto Nacional de Medicina Legal, que realiza un seguimiento 
a los lesionados que fallecen posteriormente a la ocurrencia del hecho; y del RUNT, que recopila también la información proveniente de los IPAT atendidos por la Policía Nacional.</t>
  </si>
  <si>
    <t>1.Conciliar bases de datos de siniestralidad en mesas de trabajo con el OTT, ANSV y Medicina Legal.             
2. Elaborar mapas y estadisticas de siniestralidad vigencia 2022 a 2024                                                                   3. implementación de campañas de concientización integral en torno a la seguridad vial</t>
  </si>
  <si>
    <t>1.Base de datos consolidada con informe de siniestralidad                        
2. Mapas y estadisticas de siniestralidad correspondiente a las vigencias 2022 al 2024.                                                                  
3. Plan campañas de sensibilización y concientización integral en torno a la seguridad vial.
4. Campañas de concientización integral en torno a la seguridad vial</t>
  </si>
  <si>
    <t>RESPONSABLE: Subdirector de Movilidad, Profesional de seguridad vial                                 SEGUIMIENTO: Subdirector de Movilidad</t>
  </si>
  <si>
    <t>1. 14/02/2025
2. 14/02/2025
3. 14/02/2025
4. 14/02/2025</t>
  </si>
  <si>
    <t>1. 31/03/2025
2. 31/03/2025
3. 13/02/2026
4. 13/02/2026</t>
  </si>
  <si>
    <t>1.Base de datos consolidada con informe de siniestralidad                       
2. Mapas y estadisticas de sinisestralidad correspondiente a las vigencias 2022 al 2024.         
3. Plan campañas de sensibilización y concientización integral en torno a la seguridad vial.  (Mensual)                                                
4. Informe de campañas realizadas en materia de seguridad vial junto con soportes de implementación.</t>
  </si>
  <si>
    <t>1.Base de datos consolidada con informe de siniestralidad                       
2. Mapas y estadisticas de sinisestralidad correspondiente a las vigencias 2022 al 2024.         
3. Plan campañas de sensibilización y concientización integral en torno a la seguridad vial. (Mensual)                                                  
4. Informe de campañas realizadas en materia de seguridad vial con soportes de implementación.</t>
  </si>
  <si>
    <t>1. 31/03/2025
2. 31/03/2025
3. 31/03/2025
4. 13/02/2026</t>
  </si>
  <si>
    <t>1. Se aporta IPAT 2022, 2023 y 2024, Anuario 2023, Acta de reunión, de la reunión virtual adelantada con ONSV el 27 de mayo de 2025 y lista de asistencia. No obstante, la base de datos consolidada no se aporta
2. Se aporta mapas de siniestralidad para las vigencias 2023 y 2024 (Carpeta denominada "Siniestralidad 2023" y "Siniestralidad 2024". Se aporta documento de mapas y estadisticas de sinietralidad vigencia 2022 a 2024.
3. No se evidencia el cargue del Plan campañas de sensibilización y concientización integral en torno a la seguridad vial. 
4. Se presenta informe de descripción de campañas adelantadas durante el periodo febrero - marzo y abril a mayo. Sin embargo se encuentran dentros de los tiemposde realización para el cumplimiento de las acciones</t>
  </si>
  <si>
    <t>1. 0%
2. 25%
3. 0%
4. 25%</t>
  </si>
  <si>
    <t>Se recomienda al OTT aportar para el próximo seguimiento enlace de acceso  a los mapas de calor y informes con estadistas relacioando las fuentes de la información tomada.</t>
  </si>
  <si>
    <r>
      <rPr>
        <b/>
        <sz val="10"/>
        <rFont val="Arial"/>
        <family val="2"/>
      </rPr>
      <t>Mapa y estadísticas de transporte informal e ilegal, periodo 2022 y lo corrido de 2023</t>
    </r>
    <r>
      <rPr>
        <sz val="10"/>
        <rFont val="Arial"/>
        <family val="2"/>
      </rPr>
      <t xml:space="preserve">
El IMP no  lleva estadísticas consolidadas que reflejen la situación del transporte ilegal e informal en el municipio, de tal manera que se pueda apreciar los puntos claves en los que se esta presentado este flagelo y como ha sido su comportamiento a través del tiempo.</t>
    </r>
  </si>
  <si>
    <t>Artículo 3 de la Resolución 3443 del 10 de agosto de 2016
Ley 769 de 2022</t>
  </si>
  <si>
    <t>El IMP no contaba con las estadísticas consolidadas de los operativos al transporte ilegal e informal.</t>
  </si>
  <si>
    <t xml:space="preserve">Georreferenciar los puntos críticos y programar los operativos de acuerdo a la ubicación, con acompañamiento de la policia nacional y la alcaldía, generando reportes de resultados con sus respectivas evidencias.
</t>
  </si>
  <si>
    <t>1. Asistir a las mesas de la legalidad que convoca la alcaldia de Pereira.
2. Entrega de Informes consolidado de los operativos realizados al trasnporte ilegal e informal vigencia 2024.   
3. Crear una base de datos con el registro de los operativos realizados a transporte informal, ilegal y escolar, articuladas con la policia nacional y la alcaldía.  
4.Realizar el reporte de la información relacionada con los operativos y las acciones de pedagogía al transporte ilegal, informal y escolar.  
5. Entrega de informe consolidado de los operativos realizados al transporte ilegal, informal y escolar vigencia 2025.            
6. Reportar a la plataforma SISI/PECCIT en cronograma mensual de actividades para el control de los operativos realizados al transporte ilegal e informal, como también el reporte mensual de las actividades desarrolladas pro el OT en la materia.</t>
  </si>
  <si>
    <t>RESPONSABLE: Profesional especializado de Movilidad y comandante.                               SEGUIMIENTO: Subdirector de Movilidad</t>
  </si>
  <si>
    <t xml:space="preserve">1. 14/02/2025
2. 14/02/2025
3. 14/02/2025
4. 14/02/2025
5. 14/02/2025 
6. 14/02/2025
</t>
  </si>
  <si>
    <t>1. 31/12/2025
2. 31/03/2025
3. 31/03/2025
4. 31/12/2025
5. 31/12/2025
6. 31/12/2025</t>
  </si>
  <si>
    <t>1. Actas de mesas de la legalidad y lista de asistencia.
2. Informe de operativos realizados por el IMP  al transporte informal e ilegal.                                                   
3 y 4. Base de datos con la relación y el registro de los operativos realizados a transporte informal, ilegal y escolar.
5. Informe de operativos realizados por el IMP  a l transporte informal, ilegal y escolar.                                                   
6. Pantallazos del reporte a la plataforma SISI/PECCIT.</t>
  </si>
  <si>
    <t>1.Se encuentra dentro de los tiempos de realización para el cumplimiento.
2. Se aportaron 8 archivos en formato pdf los cuales hacen referencia a los operativos adelantados.
3 y 4. Se encuentra dentro de los tiempos de realización para el cumplimiento.
5. Se encuentra dentro de los tiempos de realización para el cumplimiento.
6. Se encuentra dentro de los tiempos de realización para el cumplimiento.</t>
  </si>
  <si>
    <t>1. 0%
2. 16,67%
3. 0%
4. 0%
5. 0%
6. 0%</t>
  </si>
  <si>
    <t xml:space="preserve">Consolidar en un solo documento los operativos realizados por el IMP  al transporte informal e ilegal, en el cual se pueda evidenciar los operativos adelantados vs planeados. </t>
  </si>
  <si>
    <r>
      <t xml:space="preserve">Relación y registro de los operativos de control realizados durante el periodo 2022 y lo corrido de 2023 frente al transporte informal y las rutas de transporte escolar, donde se indique: fecha de realización, lugar, personal que realizó los operativos y resultados de estos.
</t>
    </r>
    <r>
      <rPr>
        <sz val="10"/>
        <rFont val="Arial"/>
        <family val="2"/>
      </rPr>
      <t xml:space="preserve">El IMP acreditó la ejecución de operativos de control respecto al transporte informal, pero no lleva una base en la que se consolide toda la información relacionada a la labor operativa, en particular la solicitada en este item.
El IMP no ha desarrollado operativos de control  respecto al transporte escolar. </t>
    </r>
  </si>
  <si>
    <t>Resolución 3443 del 10 de agosto de 2016</t>
  </si>
  <si>
    <t>El IMP no contaba con una base de datos consolidada de los operativos de control frente al transporte informal y escolar.</t>
  </si>
  <si>
    <t>Edwin Alberto Quintero Sanchez - Director Instituto de Movilidad de Pereira</t>
  </si>
  <si>
    <t>NOMBRE COMPLETO,  CARGO  Y FIRMA DEL DIRECTOR 
O SECRETARIO DE TRÁNSITO QUIEN SUSCRIBE EL PLAN DE MEJORAMIENTO</t>
  </si>
  <si>
    <t>NOMBRE COMPLETO, CARGO  y FIRMA  DE(L) (LOS) PROFESIONAL(ES) QUE REALIZA(N) REVISIÓN DEL PLAN DE MEJORAMIENTO DE LA  DIRECCIÓN DE P Y P DE TRÁNSITO DE LA SUPERTRANSPORTE Y DIRECCIÓN DE COMPORTAMIENTO TÉCNICO DE LA ANSV</t>
  </si>
  <si>
    <t>Ponderación del Nivel de cumplimiento</t>
  </si>
  <si>
    <t>Clasificación</t>
  </si>
  <si>
    <t xml:space="preserve">Porcentaje </t>
  </si>
  <si>
    <t>Criterio</t>
  </si>
  <si>
    <t>No Cumple</t>
  </si>
  <si>
    <t>0% a 50%</t>
  </si>
  <si>
    <t>No existe información o el indicador presenta un nivel bajo de ejecución</t>
  </si>
  <si>
    <t>Cumple Parcialmente</t>
  </si>
  <si>
    <t>51% a 90%</t>
  </si>
  <si>
    <t>El indicador presenta un nivel de cumplimiento, sin embargo, no logra la meta propuesta en el plan de mejoramiento (Tiempo de realización)</t>
  </si>
  <si>
    <t>Cumple</t>
  </si>
  <si>
    <t>91% a 100%</t>
  </si>
  <si>
    <t>El indicador presenta un nivel de cumplimiento alto y logra la meta propuesta en el plan de mejoramiento (Tiempo de realización)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</si>
</sst>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font>
      <sz val="10"/>
      <name val="Arial"/>
    </font>
    <font>
      <sz val="10"/>
      <name val="Arial"/>
      <family val="2"/>
    </font>
    <font>
      <sz val="10"/>
      <name val="Arial"/>
      <family val="2"/>
    </font>
    <font>
      <b/>
      <sz val="10"/>
      <name val="Arial"/>
      <family val="2"/>
    </font>
    <font>
      <b/>
      <sz val="12"/>
      <name val="Arial"/>
      <family val="2"/>
    </font>
    <font>
      <sz val="9"/>
      <color indexed="81"/>
      <name val="Tahoma"/>
      <family val="2"/>
    </font>
    <font>
      <b/>
      <sz val="9"/>
      <color indexed="81"/>
      <name val="Tahoma"/>
      <family val="2"/>
    </font>
    <font>
      <sz val="10"/>
      <name val="Arial"/>
      <family val="2"/>
    </font>
    <font>
      <sz val="10"/>
      <color rgb="FF000000"/>
      <name val="Arial"/>
      <family val="2"/>
    </font>
    <font>
      <sz val="10"/>
      <color theme="5" tint="-0.249977111117893"/>
      <name val="Arial"/>
      <family val="2"/>
    </font>
    <font>
      <b/>
      <sz val="10"/>
      <color indexed="81"/>
      <name val="Na"/>
    </font>
    <font>
      <sz val="10"/>
      <color indexed="81"/>
      <name val="Na"/>
    </font>
    <font>
      <sz val="10"/>
      <color rgb="FF7030A0"/>
      <name val="Arial Narrow"/>
      <family val="2"/>
    </font>
    <font>
      <b/>
      <sz val="12"/>
      <color theme="1"/>
      <name val="Arial"/>
      <family val="2"/>
    </font>
    <font>
      <b/>
      <sz val="9"/>
      <color rgb="FF000000"/>
      <name val="Tahoma"/>
      <family val="2"/>
    </font>
    <font>
      <sz val="9"/>
      <color rgb="FF000000"/>
      <name val="Tahoma"/>
      <family val="2"/>
    </font>
    <font>
      <sz val="10"/>
      <color rgb="FFFF0000"/>
      <name val="Arial"/>
      <family val="2"/>
    </font>
    <font>
      <sz val="10"/>
      <color theme="1"/>
      <name val="Arial"/>
      <family val="2"/>
    </font>
    <font>
      <b/>
      <sz val="12"/>
      <color indexed="36"/>
      <name val="Arial"/>
      <family val="2"/>
    </font>
    <font>
      <b/>
      <sz val="10"/>
      <color rgb="FF000000"/>
      <name val="Tahoma"/>
      <family val="2"/>
    </font>
    <font>
      <sz val="10"/>
      <color rgb="FF000000"/>
      <name val="Tahoma"/>
      <family val="2"/>
    </font>
    <font>
      <sz val="14"/>
      <name val="Arial"/>
      <family val="2"/>
    </font>
    <font>
      <sz val="10"/>
      <name val="Arial"/>
      <family val="2"/>
    </font>
    <font>
      <sz val="8"/>
      <name val="Arial"/>
      <family val="2"/>
    </font>
    <font>
      <b/>
      <sz val="11"/>
      <name val="Calibri"/>
      <family val="2"/>
    </font>
    <font>
      <sz val="11"/>
      <name val="Calibri"/>
      <family val="2"/>
    </font>
  </fonts>
  <fills count="8">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theme="4" tint="0.79998168889431442"/>
        <bgColor indexed="64"/>
      </patternFill>
    </fill>
    <fill>
      <patternFill patternType="solid">
        <fgColor theme="3" tint="0.89999084444715716"/>
        <bgColor indexed="64"/>
      </patternFill>
    </fill>
    <fill>
      <patternFill patternType="solid">
        <fgColor theme="3" tint="0.89999084444715716"/>
        <bgColor rgb="FFA6C9EB"/>
      </patternFill>
    </fill>
    <fill>
      <patternFill patternType="solid">
        <fgColor theme="5" tint="0.79998168889431442"/>
        <bgColor indexed="64"/>
      </patternFill>
    </fill>
  </fills>
  <borders count="44">
    <border>
      <left/>
      <right/>
      <top/>
      <bottom/>
      <diagonal/>
    </border>
    <border>
      <left/>
      <right style="medium">
        <color indexed="64"/>
      </right>
      <top/>
      <bottom/>
      <diagonal/>
    </border>
    <border>
      <left style="medium">
        <color indexed="64"/>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rgb="FF92D050"/>
      </top>
      <bottom style="thick">
        <color rgb="FF92D050"/>
      </bottom>
      <diagonal/>
    </border>
    <border>
      <left style="thick">
        <color rgb="FF92D050"/>
      </left>
      <right/>
      <top style="thin">
        <color rgb="FF92D050"/>
      </top>
      <bottom style="thick">
        <color rgb="FF92D050"/>
      </bottom>
      <diagonal/>
    </border>
    <border>
      <left style="thick">
        <color rgb="FF92D050"/>
      </left>
      <right/>
      <top/>
      <bottom/>
      <diagonal/>
    </border>
    <border>
      <left/>
      <right style="thick">
        <color theme="1"/>
      </right>
      <top/>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s>
  <cellStyleXfs count="4">
    <xf numFmtId="0" fontId="0" fillId="0" borderId="0"/>
    <xf numFmtId="0" fontId="2" fillId="0" borderId="0"/>
    <xf numFmtId="0" fontId="7" fillId="2" borderId="4" applyNumberFormat="0" applyFont="0" applyFill="0" applyAlignment="0" applyProtection="0">
      <alignment horizontal="center"/>
    </xf>
    <xf numFmtId="9" fontId="22" fillId="0" borderId="0" applyFont="0" applyFill="0" applyBorder="0" applyAlignment="0" applyProtection="0"/>
  </cellStyleXfs>
  <cellXfs count="152">
    <xf numFmtId="0" fontId="0" fillId="0" borderId="0" xfId="0"/>
    <xf numFmtId="0" fontId="0" fillId="2" borderId="0" xfId="0" applyFill="1"/>
    <xf numFmtId="0" fontId="0" fillId="2" borderId="12" xfId="0" applyFill="1" applyBorder="1"/>
    <xf numFmtId="0" fontId="4" fillId="2" borderId="6" xfId="0" applyFont="1" applyFill="1" applyBorder="1"/>
    <xf numFmtId="0" fontId="4" fillId="2" borderId="0" xfId="0" applyFont="1" applyFill="1" applyAlignment="1">
      <alignment wrapText="1"/>
    </xf>
    <xf numFmtId="0" fontId="0" fillId="2" borderId="1" xfId="0" applyFill="1" applyBorder="1"/>
    <xf numFmtId="0" fontId="0" fillId="2" borderId="3" xfId="0" applyFill="1" applyBorder="1"/>
    <xf numFmtId="0" fontId="0" fillId="2" borderId="7" xfId="0" applyFill="1" applyBorder="1"/>
    <xf numFmtId="14" fontId="4" fillId="2" borderId="6" xfId="0" applyNumberFormat="1" applyFont="1" applyFill="1" applyBorder="1"/>
    <xf numFmtId="0" fontId="4" fillId="2" borderId="9" xfId="0" applyFont="1" applyFill="1" applyBorder="1"/>
    <xf numFmtId="0" fontId="4" fillId="2" borderId="1" xfId="0" applyFont="1" applyFill="1" applyBorder="1"/>
    <xf numFmtId="0" fontId="1" fillId="2" borderId="0" xfId="0" applyFont="1" applyFill="1" applyAlignment="1">
      <alignment horizontal="justify" vertical="top" wrapText="1"/>
    </xf>
    <xf numFmtId="0" fontId="1" fillId="2" borderId="0" xfId="0" applyFont="1" applyFill="1" applyAlignment="1">
      <alignment horizontal="center" vertical="top" wrapText="1"/>
    </xf>
    <xf numFmtId="0" fontId="8" fillId="3" borderId="0" xfId="0" applyFont="1" applyFill="1" applyAlignment="1">
      <alignment horizontal="justify" vertical="top" wrapText="1"/>
    </xf>
    <xf numFmtId="0" fontId="4" fillId="2" borderId="1" xfId="0" applyFont="1" applyFill="1" applyBorder="1" applyAlignment="1">
      <alignment wrapText="1"/>
    </xf>
    <xf numFmtId="0" fontId="12" fillId="2" borderId="11" xfId="0" applyFont="1" applyFill="1" applyBorder="1" applyAlignment="1">
      <alignment horizontal="left" vertical="center" wrapText="1"/>
    </xf>
    <xf numFmtId="0" fontId="4" fillId="2" borderId="16" xfId="0" applyFont="1" applyFill="1" applyBorder="1" applyAlignment="1">
      <alignment horizontal="center"/>
    </xf>
    <xf numFmtId="0" fontId="4" fillId="2" borderId="15" xfId="0" applyFont="1" applyFill="1" applyBorder="1" applyAlignment="1">
      <alignment horizontal="center"/>
    </xf>
    <xf numFmtId="0" fontId="0" fillId="2" borderId="0" xfId="0" applyFill="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xf>
    <xf numFmtId="0" fontId="0" fillId="2" borderId="5" xfId="0" applyFill="1" applyBorder="1" applyAlignment="1">
      <alignment horizontal="center" vertical="center"/>
    </xf>
    <xf numFmtId="0" fontId="1" fillId="4" borderId="4" xfId="0" applyFont="1" applyFill="1" applyBorder="1" applyAlignment="1">
      <alignment horizontal="center" vertical="center" wrapText="1"/>
    </xf>
    <xf numFmtId="0" fontId="0" fillId="4" borderId="4" xfId="0" applyFill="1" applyBorder="1" applyAlignment="1">
      <alignment horizontal="center" vertical="center" wrapText="1"/>
    </xf>
    <xf numFmtId="0" fontId="1" fillId="4" borderId="4" xfId="0" applyFont="1" applyFill="1" applyBorder="1" applyAlignment="1">
      <alignment horizontal="justify" vertical="top" wrapText="1"/>
    </xf>
    <xf numFmtId="0" fontId="0" fillId="4" borderId="4" xfId="0" applyFill="1" applyBorder="1" applyAlignment="1">
      <alignment horizontal="justify" vertical="top" wrapText="1"/>
    </xf>
    <xf numFmtId="14" fontId="0" fillId="4" borderId="4" xfId="0" applyNumberFormat="1" applyFill="1" applyBorder="1" applyAlignment="1">
      <alignment horizontal="center" vertical="top" wrapText="1"/>
    </xf>
    <xf numFmtId="0" fontId="17" fillId="4" borderId="4" xfId="0" applyFont="1" applyFill="1" applyBorder="1" applyAlignment="1">
      <alignment horizontal="justify" vertical="top" wrapText="1"/>
    </xf>
    <xf numFmtId="14" fontId="1" fillId="4" borderId="4" xfId="0" applyNumberFormat="1" applyFont="1" applyFill="1" applyBorder="1" applyAlignment="1">
      <alignment horizontal="center" vertical="top" wrapText="1"/>
    </xf>
    <xf numFmtId="14" fontId="0" fillId="4" borderId="4" xfId="0" applyNumberFormat="1" applyFill="1" applyBorder="1" applyAlignment="1">
      <alignment horizontal="center" vertical="center" wrapText="1"/>
    </xf>
    <xf numFmtId="0" fontId="0" fillId="4" borderId="4" xfId="0" applyFill="1" applyBorder="1" applyAlignment="1">
      <alignment horizontal="center" vertical="top" wrapText="1"/>
    </xf>
    <xf numFmtId="0" fontId="1" fillId="4" borderId="4" xfId="0" applyFont="1" applyFill="1" applyBorder="1" applyAlignment="1">
      <alignment horizontal="center" vertical="top" wrapText="1"/>
    </xf>
    <xf numFmtId="0" fontId="1" fillId="4" borderId="21"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0" fillId="4" borderId="23" xfId="0" applyFill="1" applyBorder="1" applyAlignment="1">
      <alignment horizontal="center" vertical="center" wrapText="1"/>
    </xf>
    <xf numFmtId="0" fontId="3" fillId="4" borderId="23" xfId="0" applyFont="1" applyFill="1" applyBorder="1" applyAlignment="1">
      <alignment horizontal="justify" vertical="top" wrapText="1"/>
    </xf>
    <xf numFmtId="0" fontId="1" fillId="4" borderId="23" xfId="0" applyFont="1" applyFill="1" applyBorder="1" applyAlignment="1">
      <alignment horizontal="justify" vertical="top" wrapText="1"/>
    </xf>
    <xf numFmtId="0" fontId="4" fillId="2" borderId="0" xfId="0" applyFont="1" applyFill="1" applyAlignment="1">
      <alignment vertical="center" wrapText="1"/>
    </xf>
    <xf numFmtId="0" fontId="9" fillId="2" borderId="2" xfId="0" applyFont="1" applyFill="1" applyBorder="1" applyAlignment="1">
      <alignment horizontal="center" vertical="center" wrapText="1"/>
    </xf>
    <xf numFmtId="0" fontId="9" fillId="2" borderId="0" xfId="0" applyFont="1" applyFill="1" applyAlignment="1">
      <alignment horizontal="center" vertical="center" wrapText="1"/>
    </xf>
    <xf numFmtId="0" fontId="1" fillId="4" borderId="19" xfId="0" applyFont="1" applyFill="1" applyBorder="1" applyAlignment="1">
      <alignment horizontal="center" vertical="center" wrapText="1"/>
    </xf>
    <xf numFmtId="0" fontId="0" fillId="4" borderId="20" xfId="0" applyFill="1" applyBorder="1" applyAlignment="1">
      <alignment horizontal="center" vertical="center" wrapText="1"/>
    </xf>
    <xf numFmtId="0" fontId="1" fillId="4" borderId="20" xfId="0" applyFont="1" applyFill="1" applyBorder="1" applyAlignment="1">
      <alignment horizontal="justify" vertical="top" wrapText="1"/>
    </xf>
    <xf numFmtId="14" fontId="1" fillId="4" borderId="20" xfId="0" applyNumberFormat="1" applyFont="1" applyFill="1" applyBorder="1" applyAlignment="1">
      <alignment horizontal="center" vertical="top" wrapText="1"/>
    </xf>
    <xf numFmtId="0" fontId="4" fillId="2" borderId="6" xfId="0" applyFont="1" applyFill="1" applyBorder="1" applyAlignment="1">
      <alignment horizontal="left" wrapText="1"/>
    </xf>
    <xf numFmtId="14" fontId="0" fillId="4" borderId="29" xfId="0" applyNumberFormat="1" applyFill="1" applyBorder="1" applyAlignment="1">
      <alignment horizontal="center" vertical="top" wrapText="1"/>
    </xf>
    <xf numFmtId="14" fontId="0" fillId="4" borderId="26" xfId="0" applyNumberFormat="1" applyFill="1" applyBorder="1" applyAlignment="1">
      <alignment horizontal="center" vertical="top" wrapText="1"/>
    </xf>
    <xf numFmtId="14" fontId="1" fillId="4" borderId="26" xfId="0" applyNumberFormat="1" applyFont="1" applyFill="1" applyBorder="1" applyAlignment="1">
      <alignment horizontal="center" vertical="top" wrapText="1"/>
    </xf>
    <xf numFmtId="14" fontId="0" fillId="4" borderId="26" xfId="0" applyNumberFormat="1" applyFill="1" applyBorder="1" applyAlignment="1">
      <alignment horizontal="center" vertical="center" wrapText="1"/>
    </xf>
    <xf numFmtId="0" fontId="0" fillId="4" borderId="26" xfId="0" applyFill="1" applyBorder="1" applyAlignment="1">
      <alignment horizontal="center" vertical="top" wrapText="1"/>
    </xf>
    <xf numFmtId="0" fontId="1" fillId="4" borderId="26" xfId="0" applyFont="1" applyFill="1" applyBorder="1" applyAlignment="1">
      <alignment horizontal="center" vertical="top" wrapText="1"/>
    </xf>
    <xf numFmtId="0" fontId="4" fillId="0" borderId="0" xfId="0" applyFont="1" applyAlignment="1">
      <alignment horizontal="center" vertical="center" wrapText="1"/>
    </xf>
    <xf numFmtId="0" fontId="4" fillId="0" borderId="0" xfId="0" applyFont="1" applyAlignment="1">
      <alignment vertical="center" wrapText="1"/>
    </xf>
    <xf numFmtId="0" fontId="4" fillId="2" borderId="0" xfId="0" applyFont="1" applyFill="1" applyAlignment="1">
      <alignment horizontal="left" wrapText="1"/>
    </xf>
    <xf numFmtId="0" fontId="4" fillId="2" borderId="0" xfId="0" applyFont="1" applyFill="1"/>
    <xf numFmtId="0" fontId="4" fillId="2" borderId="0" xfId="0" applyFont="1" applyFill="1" applyAlignment="1">
      <alignment horizontal="left"/>
    </xf>
    <xf numFmtId="1" fontId="4" fillId="2" borderId="0" xfId="0" applyNumberFormat="1" applyFont="1" applyFill="1"/>
    <xf numFmtId="0" fontId="0" fillId="2" borderId="3" xfId="0" applyFill="1" applyBorder="1" applyAlignment="1">
      <alignment horizontal="left"/>
    </xf>
    <xf numFmtId="0" fontId="24" fillId="0" borderId="37" xfId="0" applyFont="1" applyBorder="1" applyAlignment="1">
      <alignment horizontal="center" vertical="center"/>
    </xf>
    <xf numFmtId="0" fontId="24" fillId="0" borderId="38" xfId="0" applyFont="1" applyBorder="1" applyAlignment="1">
      <alignment horizontal="center" vertical="center"/>
    </xf>
    <xf numFmtId="0" fontId="24" fillId="0" borderId="39" xfId="0" applyFont="1" applyBorder="1" applyAlignment="1">
      <alignment horizontal="center" vertical="center"/>
    </xf>
    <xf numFmtId="0" fontId="25" fillId="0" borderId="19" xfId="0" applyFont="1" applyBorder="1" applyAlignment="1">
      <alignment horizontal="center" vertical="center" wrapText="1"/>
    </xf>
    <xf numFmtId="0" fontId="25" fillId="0" borderId="20" xfId="0" applyFont="1" applyBorder="1" applyAlignment="1">
      <alignment horizontal="center" vertical="center" wrapText="1"/>
    </xf>
    <xf numFmtId="0" fontId="25" fillId="0" borderId="40" xfId="0" applyFont="1" applyBorder="1" applyAlignment="1">
      <alignment horizontal="justify" vertical="center" wrapText="1"/>
    </xf>
    <xf numFmtId="0" fontId="25" fillId="0" borderId="21"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41" xfId="0" applyFont="1" applyBorder="1" applyAlignment="1">
      <alignment horizontal="justify" vertical="center" wrapText="1"/>
    </xf>
    <xf numFmtId="0" fontId="25" fillId="0" borderId="22"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42" xfId="0" applyFont="1" applyBorder="1" applyAlignment="1">
      <alignment horizontal="justify" vertical="center" wrapText="1"/>
    </xf>
    <xf numFmtId="14" fontId="17" fillId="4" borderId="4" xfId="0" applyNumberFormat="1" applyFont="1" applyFill="1" applyBorder="1" applyAlignment="1">
      <alignment horizontal="center" vertical="top" wrapText="1"/>
    </xf>
    <xf numFmtId="0" fontId="1" fillId="2" borderId="0" xfId="0" applyFont="1" applyFill="1"/>
    <xf numFmtId="0" fontId="1" fillId="2" borderId="0" xfId="0" applyFont="1" applyFill="1" applyAlignment="1">
      <alignment horizontal="center"/>
    </xf>
    <xf numFmtId="0" fontId="1" fillId="2" borderId="3" xfId="0" applyFont="1" applyFill="1" applyBorder="1"/>
    <xf numFmtId="0" fontId="1" fillId="0" borderId="4" xfId="0" applyFont="1" applyBorder="1" applyAlignment="1">
      <alignment horizontal="center" vertical="center" wrapText="1"/>
    </xf>
    <xf numFmtId="0" fontId="1" fillId="0" borderId="4" xfId="0" applyFont="1" applyBorder="1" applyAlignment="1">
      <alignment horizontal="left" vertical="top" wrapText="1"/>
    </xf>
    <xf numFmtId="9" fontId="1" fillId="0" borderId="4" xfId="0" applyNumberFormat="1" applyFont="1" applyBorder="1" applyAlignment="1">
      <alignment horizontal="center" vertical="center" wrapText="1"/>
    </xf>
    <xf numFmtId="10" fontId="1" fillId="0" borderId="4" xfId="0" applyNumberFormat="1" applyFont="1" applyBorder="1" applyAlignment="1">
      <alignment horizontal="center" vertical="center" wrapText="1"/>
    </xf>
    <xf numFmtId="0" fontId="1" fillId="0" borderId="4" xfId="0" applyFont="1" applyBorder="1" applyAlignment="1">
      <alignment horizontal="justify" vertical="top" wrapText="1"/>
    </xf>
    <xf numFmtId="9" fontId="1" fillId="0" borderId="4" xfId="3" applyFont="1" applyFill="1" applyBorder="1" applyAlignment="1">
      <alignment horizontal="center" vertical="center" wrapText="1"/>
    </xf>
    <xf numFmtId="10" fontId="1" fillId="0" borderId="4" xfId="3" applyNumberFormat="1" applyFont="1" applyFill="1" applyBorder="1" applyAlignment="1">
      <alignment horizontal="center" vertical="center" wrapText="1"/>
    </xf>
    <xf numFmtId="164" fontId="1" fillId="0" borderId="4" xfId="0" applyNumberFormat="1" applyFont="1" applyBorder="1" applyAlignment="1">
      <alignment horizontal="center" vertical="center" wrapText="1"/>
    </xf>
    <xf numFmtId="0" fontId="17" fillId="0" borderId="4" xfId="0" applyFont="1" applyBorder="1" applyAlignment="1">
      <alignment horizontal="justify" vertical="top" wrapText="1"/>
    </xf>
    <xf numFmtId="0" fontId="16" fillId="7" borderId="4" xfId="0" applyFont="1" applyFill="1" applyBorder="1" applyAlignment="1">
      <alignment horizontal="center" vertical="center" wrapText="1"/>
    </xf>
    <xf numFmtId="0" fontId="1" fillId="0" borderId="4" xfId="0" applyFont="1" applyBorder="1" applyAlignment="1">
      <alignment horizontal="left" vertical="center" wrapText="1"/>
    </xf>
    <xf numFmtId="9" fontId="3" fillId="0" borderId="4" xfId="0" applyNumberFormat="1" applyFont="1" applyBorder="1" applyAlignment="1">
      <alignment horizontal="center" vertical="center" wrapText="1"/>
    </xf>
    <xf numFmtId="0" fontId="16" fillId="0" borderId="4" xfId="0" applyFont="1" applyBorder="1" applyAlignment="1">
      <alignment horizontal="left" vertical="top" wrapText="1"/>
    </xf>
    <xf numFmtId="0" fontId="1" fillId="0" borderId="25" xfId="0" applyFont="1" applyBorder="1" applyAlignment="1">
      <alignment horizontal="left" vertical="top" wrapText="1"/>
    </xf>
    <xf numFmtId="0" fontId="1" fillId="0" borderId="28" xfId="0" applyFont="1" applyBorder="1" applyAlignment="1">
      <alignment horizontal="left" vertical="top" wrapText="1"/>
    </xf>
    <xf numFmtId="0" fontId="1" fillId="0" borderId="25" xfId="0" applyFont="1" applyBorder="1" applyAlignment="1">
      <alignment horizontal="center" vertical="center" wrapText="1"/>
    </xf>
    <xf numFmtId="0" fontId="1" fillId="0" borderId="28" xfId="0" applyFont="1" applyBorder="1" applyAlignment="1">
      <alignment horizontal="center" vertical="center" wrapText="1"/>
    </xf>
    <xf numFmtId="9" fontId="1" fillId="0" borderId="25" xfId="0" applyNumberFormat="1" applyFont="1" applyBorder="1" applyAlignment="1">
      <alignment horizontal="center" vertical="center" wrapText="1"/>
    </xf>
    <xf numFmtId="9" fontId="1" fillId="0" borderId="28" xfId="0" applyNumberFormat="1" applyFont="1" applyBorder="1" applyAlignment="1">
      <alignment horizontal="center" vertical="center" wrapText="1"/>
    </xf>
    <xf numFmtId="10" fontId="1" fillId="0" borderId="25" xfId="0" applyNumberFormat="1" applyFont="1" applyBorder="1" applyAlignment="1">
      <alignment horizontal="center" vertical="center" wrapText="1"/>
    </xf>
    <xf numFmtId="0" fontId="13" fillId="5" borderId="28" xfId="0" applyFont="1" applyFill="1" applyBorder="1" applyAlignment="1">
      <alignment horizontal="center" vertical="center"/>
    </xf>
    <xf numFmtId="0" fontId="4" fillId="0" borderId="0" xfId="0" applyFont="1" applyAlignment="1">
      <alignment horizontal="center" vertical="center" wrapText="1"/>
    </xf>
    <xf numFmtId="0" fontId="4" fillId="0" borderId="43" xfId="0" applyFont="1" applyBorder="1" applyAlignment="1">
      <alignment horizontal="center" vertical="center" wrapText="1"/>
    </xf>
    <xf numFmtId="0" fontId="13" fillId="6" borderId="4" xfId="0" applyFont="1" applyFill="1" applyBorder="1" applyAlignment="1">
      <alignment horizontal="center" vertical="center" wrapText="1"/>
    </xf>
    <xf numFmtId="0" fontId="1" fillId="0" borderId="27" xfId="0" applyFont="1" applyBorder="1" applyAlignment="1">
      <alignment horizontal="center" vertical="center" wrapText="1"/>
    </xf>
    <xf numFmtId="0" fontId="21" fillId="2" borderId="3" xfId="0" applyFont="1" applyFill="1" applyBorder="1" applyAlignment="1">
      <alignment horizontal="center"/>
    </xf>
    <xf numFmtId="0" fontId="0" fillId="2" borderId="0" xfId="0" applyFill="1" applyAlignment="1">
      <alignment horizontal="center"/>
    </xf>
    <xf numFmtId="0" fontId="1" fillId="4" borderId="26" xfId="0" applyFont="1" applyFill="1" applyBorder="1" applyAlignment="1">
      <alignment horizontal="left" vertical="top" wrapText="1"/>
    </xf>
    <xf numFmtId="0" fontId="1" fillId="4" borderId="14" xfId="0" applyFont="1" applyFill="1" applyBorder="1" applyAlignment="1">
      <alignment horizontal="left" vertical="top" wrapText="1"/>
    </xf>
    <xf numFmtId="0" fontId="1" fillId="4" borderId="25" xfId="0" applyFont="1" applyFill="1" applyBorder="1" applyAlignment="1">
      <alignment horizontal="justify" vertical="top" wrapText="1"/>
    </xf>
    <xf numFmtId="0" fontId="1" fillId="4" borderId="27" xfId="0" applyFont="1" applyFill="1" applyBorder="1" applyAlignment="1">
      <alignment horizontal="justify" vertical="top" wrapText="1"/>
    </xf>
    <xf numFmtId="0" fontId="1" fillId="4" borderId="28" xfId="0" applyFont="1" applyFill="1" applyBorder="1" applyAlignment="1">
      <alignment horizontal="justify" vertical="top" wrapText="1"/>
    </xf>
    <xf numFmtId="0" fontId="1" fillId="4" borderId="25" xfId="0" applyFont="1" applyFill="1" applyBorder="1" applyAlignment="1">
      <alignment horizontal="justify" vertical="center" wrapText="1"/>
    </xf>
    <xf numFmtId="0" fontId="1" fillId="4" borderId="27" xfId="0" applyFont="1" applyFill="1" applyBorder="1" applyAlignment="1">
      <alignment horizontal="justify" vertical="center" wrapText="1"/>
    </xf>
    <xf numFmtId="0" fontId="1" fillId="4" borderId="28" xfId="0" applyFont="1" applyFill="1" applyBorder="1" applyAlignment="1">
      <alignment horizontal="justify" vertical="center" wrapText="1"/>
    </xf>
    <xf numFmtId="0" fontId="4" fillId="2" borderId="6" xfId="0" applyFont="1" applyFill="1" applyBorder="1" applyAlignment="1">
      <alignment horizontal="center" vertical="center" wrapText="1"/>
    </xf>
    <xf numFmtId="0" fontId="4" fillId="2" borderId="0" xfId="0" applyFont="1" applyFill="1" applyAlignment="1">
      <alignment horizontal="center" vertical="center" wrapText="1"/>
    </xf>
    <xf numFmtId="0" fontId="1" fillId="2" borderId="3" xfId="0" applyFont="1" applyFill="1" applyBorder="1" applyAlignment="1">
      <alignment horizontal="center"/>
    </xf>
    <xf numFmtId="0" fontId="0" fillId="4" borderId="4" xfId="0" applyFill="1" applyBorder="1" applyAlignment="1">
      <alignment horizontal="center" vertical="center" wrapText="1"/>
    </xf>
    <xf numFmtId="0" fontId="0" fillId="4" borderId="26" xfId="0" applyFill="1" applyBorder="1" applyAlignment="1">
      <alignment horizontal="center" vertical="center" wrapText="1"/>
    </xf>
    <xf numFmtId="0" fontId="1" fillId="4" borderId="26" xfId="0" applyFont="1" applyFill="1" applyBorder="1" applyAlignment="1">
      <alignment horizontal="center" vertical="top" wrapText="1"/>
    </xf>
    <xf numFmtId="0" fontId="1" fillId="4" borderId="31" xfId="0" applyFont="1" applyFill="1" applyBorder="1" applyAlignment="1">
      <alignment horizontal="center" vertical="top" wrapText="1"/>
    </xf>
    <xf numFmtId="0" fontId="1" fillId="4" borderId="4" xfId="0" applyFont="1" applyFill="1" applyBorder="1" applyAlignment="1">
      <alignment horizontal="justify" vertical="top" wrapText="1"/>
    </xf>
    <xf numFmtId="0" fontId="1" fillId="4" borderId="23" xfId="0" applyFont="1" applyFill="1" applyBorder="1" applyAlignment="1">
      <alignment horizontal="justify" vertical="top" wrapText="1"/>
    </xf>
    <xf numFmtId="0" fontId="1" fillId="4" borderId="4" xfId="0" applyFont="1" applyFill="1" applyBorder="1" applyAlignment="1">
      <alignment horizontal="center" vertical="top" wrapText="1"/>
    </xf>
    <xf numFmtId="0" fontId="1" fillId="4" borderId="23" xfId="0" applyFont="1" applyFill="1" applyBorder="1" applyAlignment="1">
      <alignment horizontal="center" vertical="top" wrapText="1"/>
    </xf>
    <xf numFmtId="0" fontId="4" fillId="2" borderId="2" xfId="0" applyFont="1" applyFill="1" applyBorder="1" applyAlignment="1">
      <alignment horizontal="left" wrapText="1"/>
    </xf>
    <xf numFmtId="0" fontId="4" fillId="2" borderId="0" xfId="0" applyFont="1" applyFill="1" applyAlignment="1">
      <alignment horizontal="left" wrapText="1"/>
    </xf>
    <xf numFmtId="1" fontId="4" fillId="2" borderId="14" xfId="0" applyNumberFormat="1" applyFont="1" applyFill="1" applyBorder="1" applyAlignment="1">
      <alignment horizontal="center"/>
    </xf>
    <xf numFmtId="14" fontId="4" fillId="2" borderId="15" xfId="0" applyNumberFormat="1" applyFont="1" applyFill="1" applyBorder="1" applyAlignment="1">
      <alignment horizontal="center"/>
    </xf>
    <xf numFmtId="14" fontId="4" fillId="2" borderId="18" xfId="0" applyNumberFormat="1" applyFont="1" applyFill="1" applyBorder="1" applyAlignment="1">
      <alignment horizontal="center"/>
    </xf>
    <xf numFmtId="0" fontId="4" fillId="2" borderId="14" xfId="0" applyFont="1" applyFill="1" applyBorder="1" applyAlignment="1">
      <alignment horizontal="center"/>
    </xf>
    <xf numFmtId="0" fontId="4" fillId="2" borderId="14" xfId="0" applyFont="1" applyFill="1" applyBorder="1" applyAlignment="1">
      <alignment horizontal="center" wrapText="1"/>
    </xf>
    <xf numFmtId="0" fontId="4" fillId="2" borderId="11" xfId="0" applyFont="1" applyFill="1" applyBorder="1" applyAlignment="1">
      <alignment horizontal="center" vertical="center" wrapText="1"/>
    </xf>
    <xf numFmtId="0" fontId="4" fillId="2" borderId="10" xfId="0" applyFont="1" applyFill="1" applyBorder="1" applyAlignment="1">
      <alignment horizontal="center" vertical="center"/>
    </xf>
    <xf numFmtId="0" fontId="0" fillId="2" borderId="13" xfId="0" applyFill="1" applyBorder="1" applyAlignment="1">
      <alignment horizontal="center"/>
    </xf>
    <xf numFmtId="0" fontId="4" fillId="2" borderId="8" xfId="0" applyFont="1" applyFill="1" applyBorder="1" applyAlignment="1">
      <alignment horizontal="left" wrapText="1"/>
    </xf>
    <xf numFmtId="0" fontId="4" fillId="2" borderId="6" xfId="0" applyFont="1" applyFill="1" applyBorder="1" applyAlignment="1">
      <alignment horizontal="left" wrapText="1"/>
    </xf>
    <xf numFmtId="0" fontId="4" fillId="2" borderId="16" xfId="0" applyFont="1" applyFill="1" applyBorder="1" applyAlignment="1">
      <alignment horizontal="center"/>
    </xf>
    <xf numFmtId="0" fontId="4" fillId="2" borderId="17" xfId="0" applyFont="1" applyFill="1" applyBorder="1" applyAlignment="1">
      <alignment horizontal="center"/>
    </xf>
    <xf numFmtId="14" fontId="4" fillId="2" borderId="16" xfId="0" applyNumberFormat="1" applyFont="1" applyFill="1" applyBorder="1" applyAlignment="1">
      <alignment horizontal="center"/>
    </xf>
    <xf numFmtId="0" fontId="4" fillId="4" borderId="32" xfId="0" applyFont="1" applyFill="1" applyBorder="1" applyAlignment="1">
      <alignment horizontal="center" vertical="center" wrapText="1"/>
    </xf>
    <xf numFmtId="0" fontId="4" fillId="4" borderId="28" xfId="0" applyFont="1" applyFill="1" applyBorder="1" applyAlignment="1">
      <alignment horizontal="center" vertical="center" wrapText="1"/>
    </xf>
    <xf numFmtId="0" fontId="4" fillId="4" borderId="3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0" fillId="4" borderId="25" xfId="0" applyFill="1" applyBorder="1" applyAlignment="1">
      <alignment horizontal="center" vertical="center" wrapText="1"/>
    </xf>
    <xf numFmtId="0" fontId="0" fillId="4" borderId="27" xfId="0" applyFill="1" applyBorder="1" applyAlignment="1">
      <alignment horizontal="center" vertical="center" wrapText="1"/>
    </xf>
    <xf numFmtId="0" fontId="0" fillId="4" borderId="28" xfId="0" applyFill="1" applyBorder="1" applyAlignment="1">
      <alignment horizontal="center" vertical="center" wrapText="1"/>
    </xf>
    <xf numFmtId="0" fontId="4" fillId="4" borderId="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24" fillId="0" borderId="34" xfId="0" applyFont="1" applyBorder="1" applyAlignment="1">
      <alignment horizontal="center" vertical="center"/>
    </xf>
    <xf numFmtId="0" fontId="24" fillId="0" borderId="35" xfId="0" applyFont="1" applyBorder="1" applyAlignment="1">
      <alignment horizontal="center" vertical="center"/>
    </xf>
    <xf numFmtId="0" fontId="24" fillId="0" borderId="36" xfId="0" applyFont="1" applyBorder="1" applyAlignment="1">
      <alignment horizontal="center" vertical="center"/>
    </xf>
  </cellXfs>
  <cellStyles count="4">
    <cellStyle name="Estilo 1" xfId="2" xr:uid="{00000000-0005-0000-0000-000000000000}"/>
    <cellStyle name="Normal" xfId="0" builtinId="0"/>
    <cellStyle name="Normal 2" xfId="1" xr:uid="{00000000-0005-0000-0000-000002000000}"/>
    <cellStyle name="Porcentaje" xfId="3" builtinId="5"/>
  </cellStyles>
  <dxfs count="0"/>
  <tableStyles count="0" defaultTableStyle="TableStyleMedium9" defaultPivotStyle="PivotStyleLight16"/>
  <colors>
    <mruColors>
      <color rgb="FFF1F6AC"/>
      <color rgb="FFDDDDDD"/>
      <color rgb="FFFFFFFF"/>
      <color rgb="FFFFFFCC"/>
      <color rgb="FFCBF1D1"/>
      <color rgb="FFFBF9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337074</xdr:colOff>
      <xdr:row>0</xdr:row>
      <xdr:rowOff>0</xdr:rowOff>
    </xdr:from>
    <xdr:to>
      <xdr:col>0</xdr:col>
      <xdr:colOff>1403764</xdr:colOff>
      <xdr:row>1</xdr:row>
      <xdr:rowOff>362174</xdr:rowOff>
    </xdr:to>
    <xdr:pic>
      <xdr:nvPicPr>
        <xdr:cNvPr id="2" name="1 Imagen">
          <a:extLst>
            <a:ext uri="{FF2B5EF4-FFF2-40B4-BE49-F238E27FC236}">
              <a16:creationId xmlns:a16="http://schemas.microsoft.com/office/drawing/2014/main" id="{FB07CB21-6D96-4962-8A46-31CFAFF5FD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7074" y="0"/>
          <a:ext cx="1066690" cy="855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3401785</xdr:colOff>
      <xdr:row>30</xdr:row>
      <xdr:rowOff>2598964</xdr:rowOff>
    </xdr:from>
    <xdr:to>
      <xdr:col>6</xdr:col>
      <xdr:colOff>600572</xdr:colOff>
      <xdr:row>38</xdr:row>
      <xdr:rowOff>47629</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450785" y="69736607"/>
          <a:ext cx="3852680" cy="190500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55"/>
  <sheetViews>
    <sheetView tabSelected="1" view="pageBreakPreview" topLeftCell="P5" zoomScale="87" zoomScaleNormal="70" zoomScaleSheetLayoutView="87" workbookViewId="0">
      <pane ySplit="5" topLeftCell="A10" activePane="bottomLeft" state="frozen"/>
      <selection pane="bottomLeft" activeCell="A5" sqref="A1:XFD1048576"/>
      <selection activeCell="E5" sqref="E5"/>
    </sheetView>
  </sheetViews>
  <sheetFormatPr defaultColWidth="11.42578125" defaultRowHeight="12.75"/>
  <cols>
    <col min="1" max="1" width="25.85546875" style="18" customWidth="1"/>
    <col min="2" max="2" width="18.42578125" style="18" customWidth="1"/>
    <col min="3" max="3" width="86.7109375" style="1" customWidth="1"/>
    <col min="4" max="4" width="34.7109375" style="1" customWidth="1"/>
    <col min="5" max="5" width="54.28515625" style="1" customWidth="1"/>
    <col min="6" max="6" width="45.42578125" style="1" customWidth="1"/>
    <col min="7" max="7" width="61.42578125" style="1" customWidth="1"/>
    <col min="8" max="8" width="31.140625" style="1" customWidth="1"/>
    <col min="9" max="9" width="21.28515625" style="1" customWidth="1"/>
    <col min="10" max="10" width="20" style="1" customWidth="1"/>
    <col min="11" max="11" width="54.7109375" style="1" customWidth="1"/>
    <col min="12" max="12" width="60.28515625" style="1" customWidth="1"/>
    <col min="13" max="13" width="21.28515625" style="1" customWidth="1"/>
    <col min="14" max="14" width="27.42578125" style="1" customWidth="1"/>
    <col min="15" max="15" width="34.7109375" style="1" customWidth="1"/>
    <col min="16" max="16" width="110.42578125" style="1" customWidth="1"/>
    <col min="17" max="17" width="28.140625" style="1" customWidth="1"/>
    <col min="18" max="18" width="15.140625" style="1" customWidth="1"/>
    <col min="19" max="19" width="28.7109375" style="1" customWidth="1"/>
    <col min="20" max="22" width="27.85546875" style="1" customWidth="1"/>
    <col min="23" max="23" width="50.42578125" style="1" customWidth="1"/>
    <col min="24" max="24" width="35" style="1" customWidth="1"/>
    <col min="25" max="25" width="24.28515625" style="1" customWidth="1"/>
    <col min="26" max="26" width="20.7109375" style="1" customWidth="1"/>
    <col min="27" max="16384" width="11.42578125" style="1"/>
  </cols>
  <sheetData>
    <row r="1" spans="1:27" ht="39" thickBot="1">
      <c r="E1" s="127" t="s">
        <v>0</v>
      </c>
      <c r="F1" s="128"/>
      <c r="G1" s="128"/>
      <c r="H1" s="128"/>
      <c r="I1" s="128"/>
      <c r="J1" s="128"/>
      <c r="K1" s="128"/>
      <c r="L1" s="128"/>
      <c r="M1" s="128"/>
      <c r="N1" s="128"/>
      <c r="O1" s="128"/>
      <c r="P1" s="128"/>
      <c r="Q1" s="128"/>
      <c r="R1" s="128"/>
      <c r="S1" s="128"/>
      <c r="T1" s="128"/>
      <c r="U1" s="128"/>
      <c r="V1" s="128"/>
      <c r="W1" s="128"/>
      <c r="X1" s="128"/>
      <c r="Y1" s="2"/>
      <c r="Z1" s="15" t="s">
        <v>1</v>
      </c>
      <c r="AA1" s="2"/>
    </row>
    <row r="2" spans="1:27" ht="40.5" customHeight="1" thickTop="1" thickBot="1">
      <c r="A2" s="100"/>
      <c r="B2" s="100"/>
      <c r="C2" s="100"/>
      <c r="D2" s="100"/>
      <c r="E2" s="100"/>
      <c r="F2" s="100"/>
      <c r="G2" s="100"/>
      <c r="H2" s="100"/>
      <c r="I2" s="100"/>
      <c r="J2" s="100"/>
      <c r="K2" s="100"/>
      <c r="L2" s="100"/>
      <c r="M2" s="100"/>
      <c r="N2" s="100"/>
      <c r="O2" s="100"/>
      <c r="P2" s="100"/>
      <c r="Q2" s="100"/>
      <c r="R2" s="100"/>
      <c r="S2" s="100"/>
      <c r="T2" s="100"/>
      <c r="U2" s="100"/>
      <c r="V2" s="100"/>
      <c r="W2" s="100"/>
      <c r="X2" s="100"/>
      <c r="Y2" s="100"/>
      <c r="Z2" s="129"/>
    </row>
    <row r="3" spans="1:27" ht="45.6" customHeight="1">
      <c r="A3" s="130" t="s">
        <v>2</v>
      </c>
      <c r="B3" s="131"/>
      <c r="C3" s="132" t="s">
        <v>3</v>
      </c>
      <c r="D3" s="132"/>
      <c r="E3" s="132"/>
      <c r="F3" s="3"/>
      <c r="G3" s="131" t="s">
        <v>4</v>
      </c>
      <c r="H3" s="131"/>
      <c r="I3" s="132" t="s">
        <v>5</v>
      </c>
      <c r="J3" s="132"/>
      <c r="K3" s="132"/>
      <c r="L3" s="132"/>
      <c r="M3" s="133"/>
      <c r="N3" s="3"/>
      <c r="O3" s="131" t="s">
        <v>6</v>
      </c>
      <c r="P3" s="131"/>
      <c r="Q3" s="134" t="s">
        <v>7</v>
      </c>
      <c r="R3" s="134"/>
      <c r="S3" s="8"/>
      <c r="T3" s="131" t="s">
        <v>8</v>
      </c>
      <c r="U3" s="131"/>
      <c r="V3" s="16"/>
      <c r="W3" s="44" t="s">
        <v>9</v>
      </c>
      <c r="X3" s="134"/>
      <c r="Y3" s="134"/>
      <c r="Z3" s="9"/>
    </row>
    <row r="4" spans="1:27" ht="35.450000000000003" customHeight="1">
      <c r="A4" s="120" t="s">
        <v>10</v>
      </c>
      <c r="B4" s="121"/>
      <c r="C4" s="125" t="s">
        <v>11</v>
      </c>
      <c r="D4" s="125"/>
      <c r="E4" s="125"/>
      <c r="F4" s="54"/>
      <c r="G4" s="55"/>
      <c r="H4" s="54"/>
      <c r="I4" s="54"/>
      <c r="L4" s="4"/>
      <c r="M4" s="14"/>
      <c r="O4" s="121" t="s">
        <v>12</v>
      </c>
      <c r="P4" s="121"/>
      <c r="Q4" s="125" t="s">
        <v>13</v>
      </c>
      <c r="R4" s="125"/>
      <c r="S4" s="54"/>
      <c r="T4" s="54"/>
      <c r="U4" s="54"/>
      <c r="V4" s="54"/>
      <c r="W4" s="53" t="s">
        <v>14</v>
      </c>
      <c r="X4" s="125"/>
      <c r="Y4" s="125"/>
      <c r="Z4" s="10"/>
    </row>
    <row r="5" spans="1:27" ht="40.35" customHeight="1">
      <c r="A5" s="120" t="s">
        <v>15</v>
      </c>
      <c r="B5" s="121"/>
      <c r="C5" s="122"/>
      <c r="D5" s="122"/>
      <c r="E5" s="122"/>
      <c r="F5" s="56"/>
      <c r="G5" s="121" t="s">
        <v>16</v>
      </c>
      <c r="H5" s="121"/>
      <c r="I5" s="123"/>
      <c r="J5" s="123"/>
      <c r="K5" s="123"/>
      <c r="L5" s="123"/>
      <c r="M5" s="124"/>
      <c r="N5" s="54"/>
      <c r="O5" s="54"/>
      <c r="P5" s="54"/>
      <c r="T5" s="121" t="s">
        <v>17</v>
      </c>
      <c r="U5" s="121"/>
      <c r="V5" s="17"/>
      <c r="W5" s="53" t="s">
        <v>18</v>
      </c>
      <c r="X5" s="126"/>
      <c r="Y5" s="126"/>
      <c r="Z5" s="10"/>
    </row>
    <row r="6" spans="1:27" ht="30" customHeight="1" thickBot="1">
      <c r="A6" s="21"/>
      <c r="B6" s="19"/>
      <c r="C6" s="6"/>
      <c r="D6" s="6"/>
      <c r="E6" s="6"/>
      <c r="F6" s="6"/>
      <c r="G6" s="57"/>
      <c r="H6" s="6"/>
      <c r="I6" s="6"/>
      <c r="J6" s="6"/>
      <c r="K6" s="6"/>
      <c r="L6" s="6"/>
      <c r="M6" s="7"/>
      <c r="N6" s="6"/>
      <c r="O6" s="6"/>
      <c r="P6" s="6"/>
      <c r="Q6" s="6"/>
      <c r="R6" s="6"/>
      <c r="S6" s="6"/>
      <c r="T6" s="6"/>
      <c r="U6" s="6"/>
      <c r="V6" s="6"/>
      <c r="W6" s="6"/>
      <c r="X6" s="6"/>
      <c r="Y6" s="6"/>
      <c r="Z6" s="7"/>
    </row>
    <row r="7" spans="1:27" ht="15.75">
      <c r="A7" s="135" t="s">
        <v>19</v>
      </c>
      <c r="B7" s="136"/>
      <c r="C7" s="136"/>
      <c r="D7" s="136"/>
      <c r="E7" s="136"/>
      <c r="F7" s="136"/>
      <c r="G7" s="136"/>
      <c r="H7" s="136"/>
      <c r="I7" s="136"/>
      <c r="J7" s="136"/>
      <c r="K7" s="136"/>
      <c r="L7" s="136"/>
      <c r="M7" s="137"/>
      <c r="N7" s="94" t="s">
        <v>20</v>
      </c>
      <c r="O7" s="94"/>
      <c r="P7" s="94"/>
      <c r="Q7" s="94"/>
      <c r="R7" s="94"/>
      <c r="S7" s="94"/>
      <c r="T7" s="94"/>
      <c r="U7" s="94"/>
      <c r="V7" s="94"/>
      <c r="W7" s="94"/>
      <c r="X7" s="52"/>
      <c r="Y7" s="52"/>
      <c r="Z7" s="52"/>
    </row>
    <row r="8" spans="1:27" ht="15.75">
      <c r="A8" s="140" t="s">
        <v>21</v>
      </c>
      <c r="B8" s="138" t="s">
        <v>22</v>
      </c>
      <c r="C8" s="138" t="s">
        <v>23</v>
      </c>
      <c r="D8" s="138" t="s">
        <v>24</v>
      </c>
      <c r="E8" s="138" t="s">
        <v>25</v>
      </c>
      <c r="F8" s="138" t="s">
        <v>26</v>
      </c>
      <c r="G8" s="147" t="s">
        <v>27</v>
      </c>
      <c r="H8" s="138" t="s">
        <v>28</v>
      </c>
      <c r="I8" s="138" t="s">
        <v>29</v>
      </c>
      <c r="J8" s="138" t="s">
        <v>30</v>
      </c>
      <c r="K8" s="138" t="s">
        <v>31</v>
      </c>
      <c r="L8" s="138" t="s">
        <v>32</v>
      </c>
      <c r="M8" s="142" t="s">
        <v>33</v>
      </c>
      <c r="N8" s="97" t="s">
        <v>34</v>
      </c>
      <c r="O8" s="97" t="s">
        <v>35</v>
      </c>
      <c r="P8" s="97" t="s">
        <v>36</v>
      </c>
      <c r="Q8" s="97" t="s">
        <v>37</v>
      </c>
      <c r="R8" s="97" t="s">
        <v>38</v>
      </c>
      <c r="S8" s="97" t="s">
        <v>39</v>
      </c>
      <c r="T8" s="97" t="s">
        <v>40</v>
      </c>
      <c r="U8" s="97" t="s">
        <v>41</v>
      </c>
      <c r="V8" s="97" t="s">
        <v>42</v>
      </c>
      <c r="W8" s="97" t="s">
        <v>43</v>
      </c>
      <c r="X8" s="52"/>
      <c r="Y8" s="52"/>
      <c r="Z8" s="52"/>
    </row>
    <row r="9" spans="1:27" ht="94.5" customHeight="1" thickBot="1">
      <c r="A9" s="141"/>
      <c r="B9" s="139"/>
      <c r="C9" s="139"/>
      <c r="D9" s="139"/>
      <c r="E9" s="139"/>
      <c r="F9" s="139"/>
      <c r="G9" s="148"/>
      <c r="H9" s="139"/>
      <c r="I9" s="139"/>
      <c r="J9" s="139"/>
      <c r="K9" s="139"/>
      <c r="L9" s="139"/>
      <c r="M9" s="143"/>
      <c r="N9" s="97"/>
      <c r="O9" s="97"/>
      <c r="P9" s="97"/>
      <c r="Q9" s="97"/>
      <c r="R9" s="97"/>
      <c r="S9" s="97"/>
      <c r="T9" s="97"/>
      <c r="U9" s="97"/>
      <c r="V9" s="97"/>
      <c r="W9" s="97"/>
      <c r="X9" s="52"/>
      <c r="Y9" s="51"/>
      <c r="Z9" s="52"/>
    </row>
    <row r="10" spans="1:27" ht="409.5" customHeight="1">
      <c r="A10" s="40" t="s">
        <v>44</v>
      </c>
      <c r="B10" s="41">
        <v>1</v>
      </c>
      <c r="C10" s="42" t="s">
        <v>45</v>
      </c>
      <c r="D10" s="42" t="s">
        <v>46</v>
      </c>
      <c r="E10" s="42" t="s">
        <v>47</v>
      </c>
      <c r="F10" s="42" t="s">
        <v>48</v>
      </c>
      <c r="G10" s="42" t="s">
        <v>49</v>
      </c>
      <c r="H10" s="42" t="s">
        <v>50</v>
      </c>
      <c r="I10" s="43" t="s">
        <v>51</v>
      </c>
      <c r="J10" s="43" t="s">
        <v>52</v>
      </c>
      <c r="K10" s="42" t="s">
        <v>53</v>
      </c>
      <c r="L10" s="42" t="s">
        <v>54</v>
      </c>
      <c r="M10" s="45" t="s">
        <v>55</v>
      </c>
      <c r="N10" s="74" t="s">
        <v>56</v>
      </c>
      <c r="O10" s="74" t="s">
        <v>57</v>
      </c>
      <c r="P10" s="75" t="s">
        <v>58</v>
      </c>
      <c r="Q10" s="74" t="s">
        <v>59</v>
      </c>
      <c r="R10" s="74">
        <v>0</v>
      </c>
      <c r="S10" s="76" t="s">
        <v>60</v>
      </c>
      <c r="T10" s="77">
        <f>(16.67%+8.33%+8.33%+16.67%+10%+5%+5%+10%+10%+10%)</f>
        <v>1</v>
      </c>
      <c r="U10" s="78"/>
      <c r="V10" s="78"/>
      <c r="W10" s="78" t="s">
        <v>61</v>
      </c>
      <c r="X10" s="52"/>
      <c r="Y10" s="52"/>
      <c r="Z10" s="52"/>
    </row>
    <row r="11" spans="1:27" ht="409.5" customHeight="1">
      <c r="A11" s="32" t="s">
        <v>44</v>
      </c>
      <c r="B11" s="23">
        <v>2</v>
      </c>
      <c r="C11" s="24" t="s">
        <v>62</v>
      </c>
      <c r="D11" s="24" t="s">
        <v>63</v>
      </c>
      <c r="E11" s="24" t="s">
        <v>64</v>
      </c>
      <c r="F11" s="24" t="s">
        <v>65</v>
      </c>
      <c r="G11" s="24" t="s">
        <v>66</v>
      </c>
      <c r="H11" s="24" t="s">
        <v>67</v>
      </c>
      <c r="I11" s="26" t="s">
        <v>68</v>
      </c>
      <c r="J11" s="28" t="s">
        <v>69</v>
      </c>
      <c r="K11" s="24" t="s">
        <v>70</v>
      </c>
      <c r="L11" s="24" t="s">
        <v>71</v>
      </c>
      <c r="M11" s="46" t="s">
        <v>72</v>
      </c>
      <c r="N11" s="74" t="s">
        <v>56</v>
      </c>
      <c r="O11" s="74" t="s">
        <v>73</v>
      </c>
      <c r="P11" s="78" t="s">
        <v>74</v>
      </c>
      <c r="Q11" s="74" t="s">
        <v>59</v>
      </c>
      <c r="R11" s="74">
        <v>0</v>
      </c>
      <c r="S11" s="76" t="s">
        <v>75</v>
      </c>
      <c r="T11" s="77">
        <f>(6.66%+6.66%+6.66%+6.66%+6.66%+11.1%+11.1%+11.1%+0%)</f>
        <v>0.66600000000000004</v>
      </c>
      <c r="U11" s="78"/>
      <c r="V11" s="78"/>
      <c r="W11" s="78"/>
      <c r="X11" s="52"/>
      <c r="Y11" s="51"/>
      <c r="Z11" s="52"/>
    </row>
    <row r="12" spans="1:27" ht="347.25" customHeight="1">
      <c r="A12" s="32" t="s">
        <v>44</v>
      </c>
      <c r="B12" s="23">
        <v>3</v>
      </c>
      <c r="C12" s="24" t="s">
        <v>76</v>
      </c>
      <c r="D12" s="24" t="s">
        <v>77</v>
      </c>
      <c r="E12" s="24" t="s">
        <v>78</v>
      </c>
      <c r="F12" s="24" t="s">
        <v>79</v>
      </c>
      <c r="G12" s="24" t="s">
        <v>80</v>
      </c>
      <c r="H12" s="24" t="s">
        <v>81</v>
      </c>
      <c r="I12" s="26" t="s">
        <v>82</v>
      </c>
      <c r="J12" s="26" t="s">
        <v>83</v>
      </c>
      <c r="K12" s="25" t="s">
        <v>84</v>
      </c>
      <c r="L12" s="25" t="s">
        <v>85</v>
      </c>
      <c r="M12" s="46" t="s">
        <v>86</v>
      </c>
      <c r="N12" s="74" t="s">
        <v>56</v>
      </c>
      <c r="O12" s="74" t="s">
        <v>73</v>
      </c>
      <c r="P12" s="78" t="s">
        <v>87</v>
      </c>
      <c r="Q12" s="74" t="s">
        <v>59</v>
      </c>
      <c r="R12" s="74">
        <v>0</v>
      </c>
      <c r="S12" s="76" t="s">
        <v>88</v>
      </c>
      <c r="T12" s="79">
        <f>(33.33%+33.33%+0%)</f>
        <v>0.66659999999999997</v>
      </c>
      <c r="U12" s="78"/>
      <c r="V12" s="78"/>
      <c r="W12" s="78"/>
      <c r="X12" s="96"/>
      <c r="Y12" s="52"/>
      <c r="Z12" s="95"/>
    </row>
    <row r="13" spans="1:27" ht="172.5" customHeight="1">
      <c r="A13" s="32" t="s">
        <v>44</v>
      </c>
      <c r="B13" s="23">
        <v>4</v>
      </c>
      <c r="C13" s="24" t="s">
        <v>89</v>
      </c>
      <c r="D13" s="24" t="s">
        <v>90</v>
      </c>
      <c r="E13" s="24" t="s">
        <v>91</v>
      </c>
      <c r="F13" s="24" t="s">
        <v>92</v>
      </c>
      <c r="G13" s="25" t="s">
        <v>93</v>
      </c>
      <c r="H13" s="24" t="s">
        <v>94</v>
      </c>
      <c r="I13" s="26" t="s">
        <v>95</v>
      </c>
      <c r="J13" s="26" t="s">
        <v>96</v>
      </c>
      <c r="K13" s="24" t="s">
        <v>97</v>
      </c>
      <c r="L13" s="25" t="s">
        <v>98</v>
      </c>
      <c r="M13" s="46">
        <v>45807</v>
      </c>
      <c r="N13" s="74" t="s">
        <v>56</v>
      </c>
      <c r="O13" s="74" t="s">
        <v>73</v>
      </c>
      <c r="P13" s="78" t="s">
        <v>99</v>
      </c>
      <c r="Q13" s="74" t="s">
        <v>59</v>
      </c>
      <c r="R13" s="74">
        <v>0</v>
      </c>
      <c r="S13" s="76" t="s">
        <v>100</v>
      </c>
      <c r="T13" s="77">
        <f>(33.3%+16.67%+33.3%)</f>
        <v>0.8327</v>
      </c>
      <c r="U13" s="78"/>
      <c r="V13" s="78"/>
      <c r="W13" s="78"/>
      <c r="X13" s="96"/>
      <c r="Y13" s="51"/>
      <c r="Z13" s="95"/>
    </row>
    <row r="14" spans="1:27" ht="409.5" customHeight="1">
      <c r="A14" s="32" t="s">
        <v>44</v>
      </c>
      <c r="B14" s="23">
        <v>5</v>
      </c>
      <c r="C14" s="24" t="s">
        <v>101</v>
      </c>
      <c r="D14" s="24" t="s">
        <v>102</v>
      </c>
      <c r="E14" s="24" t="s">
        <v>103</v>
      </c>
      <c r="F14" s="24" t="s">
        <v>104</v>
      </c>
      <c r="G14" s="24" t="s">
        <v>105</v>
      </c>
      <c r="H14" s="24" t="s">
        <v>106</v>
      </c>
      <c r="I14" s="28" t="s">
        <v>107</v>
      </c>
      <c r="J14" s="26" t="s">
        <v>108</v>
      </c>
      <c r="K14" s="24" t="s">
        <v>109</v>
      </c>
      <c r="L14" s="24" t="s">
        <v>110</v>
      </c>
      <c r="M14" s="46" t="s">
        <v>108</v>
      </c>
      <c r="N14" s="74" t="s">
        <v>56</v>
      </c>
      <c r="O14" s="74" t="s">
        <v>57</v>
      </c>
      <c r="P14" s="86" t="s">
        <v>111</v>
      </c>
      <c r="Q14" s="74" t="s">
        <v>59</v>
      </c>
      <c r="R14" s="74">
        <v>0</v>
      </c>
      <c r="S14" s="76" t="s">
        <v>112</v>
      </c>
      <c r="T14" s="80">
        <f>(4.16%+4.16%+8.33%+0%+8.33%+16.67%+16.67%+16.67%+16.67%)</f>
        <v>0.91660000000000008</v>
      </c>
      <c r="U14" s="78"/>
      <c r="V14" s="78"/>
      <c r="W14" s="78" t="s">
        <v>113</v>
      </c>
      <c r="X14" s="52"/>
      <c r="Y14" s="52"/>
      <c r="Z14" s="52"/>
    </row>
    <row r="15" spans="1:27" ht="237.75" customHeight="1">
      <c r="A15" s="32" t="s">
        <v>44</v>
      </c>
      <c r="B15" s="144">
        <v>6</v>
      </c>
      <c r="C15" s="103" t="s">
        <v>114</v>
      </c>
      <c r="D15" s="106" t="s">
        <v>115</v>
      </c>
      <c r="E15" s="106" t="s">
        <v>116</v>
      </c>
      <c r="F15" s="24" t="s">
        <v>117</v>
      </c>
      <c r="G15" s="24" t="s">
        <v>118</v>
      </c>
      <c r="H15" s="24" t="s">
        <v>119</v>
      </c>
      <c r="I15" s="26" t="s">
        <v>120</v>
      </c>
      <c r="J15" s="26" t="s">
        <v>121</v>
      </c>
      <c r="K15" s="24" t="s">
        <v>122</v>
      </c>
      <c r="L15" s="24" t="s">
        <v>122</v>
      </c>
      <c r="M15" s="46" t="s">
        <v>123</v>
      </c>
      <c r="N15" s="74" t="s">
        <v>56</v>
      </c>
      <c r="O15" s="89" t="s">
        <v>73</v>
      </c>
      <c r="P15" s="78" t="s">
        <v>124</v>
      </c>
      <c r="Q15" s="74" t="s">
        <v>59</v>
      </c>
      <c r="R15" s="74">
        <v>0</v>
      </c>
      <c r="S15" s="81" t="s">
        <v>125</v>
      </c>
      <c r="T15" s="91">
        <f>(16.67%+16.67%+16.67%+0%+16.67%+16.67%)</f>
        <v>0.83350000000000013</v>
      </c>
      <c r="U15" s="78"/>
      <c r="V15" s="78"/>
      <c r="W15" s="78"/>
      <c r="X15" s="52"/>
      <c r="Y15" s="51"/>
      <c r="Z15" s="52"/>
    </row>
    <row r="16" spans="1:27" ht="160.5" customHeight="1">
      <c r="A16" s="32" t="s">
        <v>44</v>
      </c>
      <c r="B16" s="145"/>
      <c r="C16" s="104"/>
      <c r="D16" s="107"/>
      <c r="E16" s="107"/>
      <c r="F16" s="24" t="s">
        <v>126</v>
      </c>
      <c r="G16" s="24" t="s">
        <v>127</v>
      </c>
      <c r="H16" s="24" t="s">
        <v>128</v>
      </c>
      <c r="I16" s="26" t="s">
        <v>129</v>
      </c>
      <c r="J16" s="26" t="s">
        <v>130</v>
      </c>
      <c r="K16" s="24" t="s">
        <v>131</v>
      </c>
      <c r="L16" s="25" t="s">
        <v>132</v>
      </c>
      <c r="M16" s="46">
        <v>45899</v>
      </c>
      <c r="N16" s="74" t="s">
        <v>56</v>
      </c>
      <c r="O16" s="98"/>
      <c r="P16" s="78" t="s">
        <v>133</v>
      </c>
      <c r="Q16" s="74" t="s">
        <v>59</v>
      </c>
      <c r="R16" s="74">
        <v>0</v>
      </c>
      <c r="S16" s="76" t="s">
        <v>134</v>
      </c>
      <c r="T16" s="98"/>
      <c r="U16" s="78"/>
      <c r="V16" s="78"/>
      <c r="W16" s="78"/>
      <c r="X16" s="52"/>
      <c r="Y16" s="52"/>
      <c r="Z16" s="52"/>
    </row>
    <row r="17" spans="1:26" ht="186" customHeight="1">
      <c r="A17" s="32" t="s">
        <v>44</v>
      </c>
      <c r="B17" s="145"/>
      <c r="C17" s="105"/>
      <c r="D17" s="108"/>
      <c r="E17" s="108"/>
      <c r="F17" s="24" t="s">
        <v>135</v>
      </c>
      <c r="G17" s="24" t="s">
        <v>136</v>
      </c>
      <c r="H17" s="24" t="s">
        <v>137</v>
      </c>
      <c r="I17" s="26">
        <v>45622</v>
      </c>
      <c r="J17" s="26">
        <v>45777</v>
      </c>
      <c r="K17" s="24" t="s">
        <v>138</v>
      </c>
      <c r="L17" s="24" t="s">
        <v>139</v>
      </c>
      <c r="M17" s="46">
        <v>45777</v>
      </c>
      <c r="N17" s="74" t="s">
        <v>56</v>
      </c>
      <c r="O17" s="90"/>
      <c r="P17" s="78" t="s">
        <v>140</v>
      </c>
      <c r="Q17" s="74" t="s">
        <v>59</v>
      </c>
      <c r="R17" s="74">
        <v>0</v>
      </c>
      <c r="S17" s="76" t="s">
        <v>125</v>
      </c>
      <c r="T17" s="90"/>
      <c r="U17" s="78"/>
      <c r="V17" s="78"/>
      <c r="W17" s="78"/>
      <c r="X17" s="52"/>
      <c r="Y17" s="51"/>
      <c r="Z17" s="52"/>
    </row>
    <row r="18" spans="1:26" ht="184.5" customHeight="1">
      <c r="A18" s="32" t="s">
        <v>44</v>
      </c>
      <c r="B18" s="23">
        <v>7</v>
      </c>
      <c r="C18" s="24" t="s">
        <v>141</v>
      </c>
      <c r="D18" s="24" t="s">
        <v>142</v>
      </c>
      <c r="E18" s="24" t="s">
        <v>143</v>
      </c>
      <c r="F18" s="24" t="s">
        <v>144</v>
      </c>
      <c r="G18" s="24" t="s">
        <v>145</v>
      </c>
      <c r="H18" s="24" t="s">
        <v>146</v>
      </c>
      <c r="I18" s="28" t="s">
        <v>147</v>
      </c>
      <c r="J18" s="28" t="s">
        <v>148</v>
      </c>
      <c r="K18" s="24" t="s">
        <v>149</v>
      </c>
      <c r="L18" s="24" t="s">
        <v>150</v>
      </c>
      <c r="M18" s="47" t="s">
        <v>148</v>
      </c>
      <c r="N18" s="74" t="s">
        <v>56</v>
      </c>
      <c r="O18" s="74" t="s">
        <v>73</v>
      </c>
      <c r="P18" s="78" t="s">
        <v>151</v>
      </c>
      <c r="Q18" s="74" t="s">
        <v>59</v>
      </c>
      <c r="R18" s="74">
        <v>0</v>
      </c>
      <c r="S18" s="76" t="s">
        <v>152</v>
      </c>
      <c r="T18" s="77">
        <f>(16.67%+16.7%+16.67%+25%+0%)</f>
        <v>0.75039999999999996</v>
      </c>
      <c r="U18" s="78"/>
      <c r="V18" s="78"/>
      <c r="W18" s="78"/>
      <c r="X18" s="52"/>
      <c r="Y18" s="52"/>
      <c r="Z18" s="52"/>
    </row>
    <row r="19" spans="1:26" ht="264" customHeight="1">
      <c r="A19" s="32" t="s">
        <v>153</v>
      </c>
      <c r="B19" s="144">
        <v>8</v>
      </c>
      <c r="C19" s="101" t="s">
        <v>154</v>
      </c>
      <c r="D19" s="102"/>
      <c r="E19" s="102"/>
      <c r="F19" s="102"/>
      <c r="G19" s="102"/>
      <c r="H19" s="102"/>
      <c r="I19" s="102"/>
      <c r="J19" s="102"/>
      <c r="K19" s="102"/>
      <c r="L19" s="102"/>
      <c r="M19" s="102"/>
      <c r="N19" s="74" t="s">
        <v>56</v>
      </c>
      <c r="O19" s="74" t="s">
        <v>73</v>
      </c>
      <c r="P19" s="78" t="s">
        <v>155</v>
      </c>
      <c r="Q19" s="74" t="s">
        <v>59</v>
      </c>
      <c r="R19" s="74">
        <v>0</v>
      </c>
      <c r="S19" s="76" t="s">
        <v>156</v>
      </c>
      <c r="T19" s="77">
        <f>(12.5%+12.5%+25%+0%+25%)</f>
        <v>0.75</v>
      </c>
      <c r="U19" s="78"/>
      <c r="V19" s="78"/>
      <c r="W19" s="78" t="s">
        <v>157</v>
      </c>
      <c r="X19" s="52"/>
      <c r="Y19" s="51"/>
      <c r="Z19" s="52"/>
    </row>
    <row r="20" spans="1:26" ht="300" customHeight="1">
      <c r="A20" s="32" t="s">
        <v>153</v>
      </c>
      <c r="B20" s="145"/>
      <c r="C20" s="24" t="s">
        <v>158</v>
      </c>
      <c r="D20" s="24" t="s">
        <v>159</v>
      </c>
      <c r="E20" s="27" t="s">
        <v>160</v>
      </c>
      <c r="F20" s="24" t="s">
        <v>161</v>
      </c>
      <c r="G20" s="112" t="s">
        <v>162</v>
      </c>
      <c r="H20" s="112"/>
      <c r="I20" s="112"/>
      <c r="J20" s="112"/>
      <c r="K20" s="112"/>
      <c r="L20" s="112"/>
      <c r="M20" s="113"/>
      <c r="N20" s="74" t="s">
        <v>56</v>
      </c>
      <c r="O20" s="74" t="s">
        <v>57</v>
      </c>
      <c r="P20" s="78" t="s">
        <v>163</v>
      </c>
      <c r="Q20" s="74" t="s">
        <v>59</v>
      </c>
      <c r="R20" s="74">
        <v>0</v>
      </c>
      <c r="S20" s="76" t="s">
        <v>164</v>
      </c>
      <c r="T20" s="76">
        <f>(25%+25%+25%+25%)</f>
        <v>1</v>
      </c>
      <c r="U20" s="78"/>
      <c r="V20" s="78"/>
      <c r="W20" s="78" t="s">
        <v>165</v>
      </c>
      <c r="X20" s="52"/>
      <c r="Y20" s="52"/>
      <c r="Z20" s="52"/>
    </row>
    <row r="21" spans="1:26" ht="409.5" customHeight="1">
      <c r="A21" s="32" t="s">
        <v>153</v>
      </c>
      <c r="B21" s="146"/>
      <c r="C21" s="24" t="s">
        <v>166</v>
      </c>
      <c r="D21" s="24" t="s">
        <v>167</v>
      </c>
      <c r="E21" s="24" t="s">
        <v>168</v>
      </c>
      <c r="F21" s="24" t="s">
        <v>169</v>
      </c>
      <c r="G21" s="24" t="s">
        <v>170</v>
      </c>
      <c r="H21" s="24" t="s">
        <v>171</v>
      </c>
      <c r="I21" s="28" t="s">
        <v>172</v>
      </c>
      <c r="J21" s="28" t="s">
        <v>173</v>
      </c>
      <c r="K21" s="24" t="s">
        <v>174</v>
      </c>
      <c r="L21" s="24" t="s">
        <v>175</v>
      </c>
      <c r="M21" s="47" t="s">
        <v>176</v>
      </c>
      <c r="N21" s="74" t="s">
        <v>56</v>
      </c>
      <c r="O21" s="74" t="s">
        <v>177</v>
      </c>
      <c r="P21" s="78" t="s">
        <v>178</v>
      </c>
      <c r="Q21" s="74" t="s">
        <v>59</v>
      </c>
      <c r="R21" s="74">
        <v>0</v>
      </c>
      <c r="S21" s="76" t="s">
        <v>179</v>
      </c>
      <c r="T21" s="76">
        <f>(0%+10%+10%+0%+20%+0%+0%)</f>
        <v>0.4</v>
      </c>
      <c r="U21" s="78"/>
      <c r="V21" s="78"/>
      <c r="W21" s="78" t="s">
        <v>180</v>
      </c>
      <c r="X21" s="52"/>
      <c r="Y21" s="51"/>
      <c r="Z21" s="52"/>
    </row>
    <row r="22" spans="1:26" ht="317.25" customHeight="1">
      <c r="A22" s="32" t="s">
        <v>153</v>
      </c>
      <c r="B22" s="23">
        <v>9</v>
      </c>
      <c r="C22" s="24" t="s">
        <v>181</v>
      </c>
      <c r="D22" s="24" t="s">
        <v>182</v>
      </c>
      <c r="E22" s="25" t="s">
        <v>183</v>
      </c>
      <c r="F22" s="24" t="s">
        <v>184</v>
      </c>
      <c r="G22" s="24" t="s">
        <v>185</v>
      </c>
      <c r="H22" s="24" t="s">
        <v>186</v>
      </c>
      <c r="I22" s="28" t="s">
        <v>187</v>
      </c>
      <c r="J22" s="70" t="s">
        <v>188</v>
      </c>
      <c r="K22" s="24" t="s">
        <v>189</v>
      </c>
      <c r="L22" s="24" t="s">
        <v>189</v>
      </c>
      <c r="M22" s="47" t="s">
        <v>190</v>
      </c>
      <c r="N22" s="74" t="s">
        <v>56</v>
      </c>
      <c r="O22" s="74" t="s">
        <v>73</v>
      </c>
      <c r="P22" s="78" t="s">
        <v>191</v>
      </c>
      <c r="Q22" s="74" t="s">
        <v>59</v>
      </c>
      <c r="R22" s="74">
        <v>0</v>
      </c>
      <c r="S22" s="76" t="s">
        <v>192</v>
      </c>
      <c r="T22" s="77">
        <f>(0%+0%+11.11%+0%+25%+25%)</f>
        <v>0.61109999999999998</v>
      </c>
      <c r="U22" s="78"/>
      <c r="V22" s="78"/>
      <c r="W22" s="78" t="s">
        <v>193</v>
      </c>
      <c r="X22" s="52"/>
      <c r="Y22" s="52"/>
      <c r="Z22" s="52"/>
    </row>
    <row r="23" spans="1:26" ht="264.75" customHeight="1">
      <c r="A23" s="32" t="s">
        <v>194</v>
      </c>
      <c r="B23" s="23">
        <v>10</v>
      </c>
      <c r="C23" s="24" t="s">
        <v>195</v>
      </c>
      <c r="D23" s="24" t="s">
        <v>196</v>
      </c>
      <c r="E23" s="24" t="s">
        <v>197</v>
      </c>
      <c r="F23" s="24" t="s">
        <v>198</v>
      </c>
      <c r="G23" s="25" t="s">
        <v>199</v>
      </c>
      <c r="H23" s="24" t="s">
        <v>200</v>
      </c>
      <c r="I23" s="26" t="s">
        <v>201</v>
      </c>
      <c r="J23" s="26" t="s">
        <v>202</v>
      </c>
      <c r="K23" s="25" t="s">
        <v>203</v>
      </c>
      <c r="L23" s="25" t="s">
        <v>203</v>
      </c>
      <c r="M23" s="46" t="s">
        <v>202</v>
      </c>
      <c r="N23" s="74" t="s">
        <v>56</v>
      </c>
      <c r="O23" s="74" t="s">
        <v>57</v>
      </c>
      <c r="P23" s="78" t="s">
        <v>204</v>
      </c>
      <c r="Q23" s="74" t="s">
        <v>59</v>
      </c>
      <c r="R23" s="74">
        <v>0</v>
      </c>
      <c r="S23" s="76" t="s">
        <v>205</v>
      </c>
      <c r="T23" s="76">
        <f>(25%+25%+50%)</f>
        <v>1</v>
      </c>
      <c r="U23" s="78"/>
      <c r="V23" s="78"/>
      <c r="W23" s="78" t="s">
        <v>206</v>
      </c>
      <c r="X23" s="52"/>
      <c r="Y23" s="51"/>
      <c r="Z23" s="52"/>
    </row>
    <row r="24" spans="1:26" ht="219.75" customHeight="1">
      <c r="A24" s="32" t="s">
        <v>44</v>
      </c>
      <c r="B24" s="23">
        <v>11</v>
      </c>
      <c r="C24" s="24" t="s">
        <v>207</v>
      </c>
      <c r="D24" s="24" t="s">
        <v>208</v>
      </c>
      <c r="E24" s="24" t="s">
        <v>209</v>
      </c>
      <c r="F24" s="24" t="s">
        <v>210</v>
      </c>
      <c r="G24" s="25" t="s">
        <v>211</v>
      </c>
      <c r="H24" s="24" t="s">
        <v>212</v>
      </c>
      <c r="I24" s="26" t="s">
        <v>213</v>
      </c>
      <c r="J24" s="26" t="s">
        <v>214</v>
      </c>
      <c r="K24" s="24" t="s">
        <v>215</v>
      </c>
      <c r="L24" s="25" t="s">
        <v>215</v>
      </c>
      <c r="M24" s="47" t="s">
        <v>214</v>
      </c>
      <c r="N24" s="74" t="s">
        <v>56</v>
      </c>
      <c r="O24" s="74" t="s">
        <v>73</v>
      </c>
      <c r="P24" s="82" t="s">
        <v>216</v>
      </c>
      <c r="Q24" s="74" t="s">
        <v>59</v>
      </c>
      <c r="R24" s="74">
        <v>0</v>
      </c>
      <c r="S24" s="76" t="s">
        <v>217</v>
      </c>
      <c r="T24" s="77">
        <f>(25%+25%+25%+0%)</f>
        <v>0.75</v>
      </c>
      <c r="U24" s="78"/>
      <c r="V24" s="78"/>
      <c r="W24" s="78"/>
      <c r="X24" s="52"/>
      <c r="Y24" s="52"/>
      <c r="Z24" s="52"/>
    </row>
    <row r="25" spans="1:26" ht="243.75" customHeight="1">
      <c r="A25" s="32" t="s">
        <v>194</v>
      </c>
      <c r="B25" s="23">
        <v>12</v>
      </c>
      <c r="C25" s="24" t="s">
        <v>218</v>
      </c>
      <c r="D25" s="24" t="s">
        <v>219</v>
      </c>
      <c r="E25" s="24" t="s">
        <v>220</v>
      </c>
      <c r="F25" s="24" t="s">
        <v>221</v>
      </c>
      <c r="G25" s="24" t="s">
        <v>222</v>
      </c>
      <c r="H25" s="24" t="s">
        <v>223</v>
      </c>
      <c r="I25" s="28" t="s">
        <v>224</v>
      </c>
      <c r="J25" s="28" t="s">
        <v>225</v>
      </c>
      <c r="K25" s="24" t="s">
        <v>226</v>
      </c>
      <c r="L25" s="24" t="s">
        <v>226</v>
      </c>
      <c r="M25" s="47" t="s">
        <v>225</v>
      </c>
      <c r="N25" s="74" t="s">
        <v>56</v>
      </c>
      <c r="O25" s="74" t="s">
        <v>73</v>
      </c>
      <c r="P25" s="78" t="s">
        <v>227</v>
      </c>
      <c r="Q25" s="74" t="s">
        <v>59</v>
      </c>
      <c r="R25" s="74">
        <v>0</v>
      </c>
      <c r="S25" s="76" t="s">
        <v>228</v>
      </c>
      <c r="T25" s="77">
        <f>(0%+0%+16.66%+50%)</f>
        <v>0.66659999999999997</v>
      </c>
      <c r="U25" s="78"/>
      <c r="V25" s="78"/>
      <c r="W25" s="78"/>
      <c r="X25" s="52"/>
      <c r="Y25" s="51"/>
      <c r="Z25" s="52"/>
    </row>
    <row r="26" spans="1:26" ht="212.25" customHeight="1">
      <c r="A26" s="32" t="s">
        <v>229</v>
      </c>
      <c r="B26" s="22">
        <v>13</v>
      </c>
      <c r="C26" s="24" t="s">
        <v>230</v>
      </c>
      <c r="D26" s="24" t="s">
        <v>231</v>
      </c>
      <c r="E26" s="24" t="s">
        <v>232</v>
      </c>
      <c r="F26" s="24" t="s">
        <v>233</v>
      </c>
      <c r="G26" s="24" t="s">
        <v>234</v>
      </c>
      <c r="H26" s="24" t="s">
        <v>235</v>
      </c>
      <c r="I26" s="29">
        <v>45702</v>
      </c>
      <c r="J26" s="29">
        <v>46021</v>
      </c>
      <c r="K26" s="24" t="s">
        <v>236</v>
      </c>
      <c r="L26" s="24" t="s">
        <v>237</v>
      </c>
      <c r="M26" s="48">
        <v>46021</v>
      </c>
      <c r="N26" s="74" t="s">
        <v>56</v>
      </c>
      <c r="O26" s="83" t="s">
        <v>238</v>
      </c>
      <c r="P26" s="84" t="s">
        <v>239</v>
      </c>
      <c r="Q26" s="74" t="s">
        <v>59</v>
      </c>
      <c r="R26" s="74">
        <v>0</v>
      </c>
      <c r="S26" s="85">
        <v>0</v>
      </c>
      <c r="T26" s="76">
        <f>+S26</f>
        <v>0</v>
      </c>
      <c r="U26" s="78"/>
      <c r="V26" s="78"/>
      <c r="W26" s="78"/>
      <c r="X26" s="95"/>
      <c r="Y26" s="52"/>
      <c r="Z26" s="95"/>
    </row>
    <row r="27" spans="1:26" ht="184.5" customHeight="1">
      <c r="A27" s="32" t="s">
        <v>229</v>
      </c>
      <c r="B27" s="23">
        <v>14</v>
      </c>
      <c r="C27" s="24" t="s">
        <v>240</v>
      </c>
      <c r="D27" s="24" t="s">
        <v>241</v>
      </c>
      <c r="E27" s="24" t="s">
        <v>242</v>
      </c>
      <c r="F27" s="24" t="s">
        <v>243</v>
      </c>
      <c r="G27" s="25" t="s">
        <v>244</v>
      </c>
      <c r="H27" s="24" t="s">
        <v>245</v>
      </c>
      <c r="I27" s="28" t="s">
        <v>246</v>
      </c>
      <c r="J27" s="28" t="s">
        <v>247</v>
      </c>
      <c r="K27" s="24" t="s">
        <v>248</v>
      </c>
      <c r="L27" s="25" t="s">
        <v>248</v>
      </c>
      <c r="M27" s="46" t="s">
        <v>249</v>
      </c>
      <c r="N27" s="74" t="s">
        <v>56</v>
      </c>
      <c r="O27" s="74" t="s">
        <v>57</v>
      </c>
      <c r="P27" s="78" t="s">
        <v>250</v>
      </c>
      <c r="Q27" s="74" t="s">
        <v>59</v>
      </c>
      <c r="R27" s="74">
        <v>0</v>
      </c>
      <c r="S27" s="76" t="s">
        <v>251</v>
      </c>
      <c r="T27" s="79">
        <f>(33.33%+33.33%+33.33%)</f>
        <v>0.99990000000000001</v>
      </c>
      <c r="U27" s="78"/>
      <c r="V27" s="78"/>
      <c r="W27" s="78"/>
      <c r="X27" s="95"/>
      <c r="Y27" s="51"/>
      <c r="Z27" s="95"/>
    </row>
    <row r="28" spans="1:26" ht="203.25" customHeight="1">
      <c r="A28" s="32" t="s">
        <v>44</v>
      </c>
      <c r="B28" s="23">
        <v>15</v>
      </c>
      <c r="C28" s="24" t="s">
        <v>252</v>
      </c>
      <c r="D28" s="24" t="s">
        <v>253</v>
      </c>
      <c r="E28" s="24" t="s">
        <v>254</v>
      </c>
      <c r="F28" s="24" t="s">
        <v>255</v>
      </c>
      <c r="G28" s="25" t="s">
        <v>256</v>
      </c>
      <c r="H28" s="24" t="s">
        <v>257</v>
      </c>
      <c r="I28" s="30" t="s">
        <v>258</v>
      </c>
      <c r="J28" s="30" t="s">
        <v>259</v>
      </c>
      <c r="K28" s="25" t="s">
        <v>260</v>
      </c>
      <c r="L28" s="25" t="s">
        <v>260</v>
      </c>
      <c r="M28" s="49" t="s">
        <v>261</v>
      </c>
      <c r="N28" s="74" t="s">
        <v>56</v>
      </c>
      <c r="O28" s="74" t="s">
        <v>57</v>
      </c>
      <c r="P28" s="78" t="s">
        <v>262</v>
      </c>
      <c r="Q28" s="74" t="s">
        <v>59</v>
      </c>
      <c r="R28" s="74">
        <v>0</v>
      </c>
      <c r="S28" s="76" t="s">
        <v>251</v>
      </c>
      <c r="T28" s="79">
        <v>1</v>
      </c>
      <c r="U28" s="78"/>
      <c r="V28" s="78"/>
      <c r="W28" s="78"/>
      <c r="X28" s="52"/>
      <c r="Y28" s="52"/>
      <c r="Z28" s="52"/>
    </row>
    <row r="29" spans="1:26" ht="106.5" customHeight="1">
      <c r="A29" s="32" t="s">
        <v>44</v>
      </c>
      <c r="B29" s="23">
        <v>16</v>
      </c>
      <c r="C29" s="24" t="s">
        <v>263</v>
      </c>
      <c r="D29" s="22" t="s">
        <v>264</v>
      </c>
      <c r="E29" s="24" t="s">
        <v>265</v>
      </c>
      <c r="F29" s="24" t="s">
        <v>266</v>
      </c>
      <c r="G29" s="24" t="s">
        <v>267</v>
      </c>
      <c r="H29" s="24" t="s">
        <v>268</v>
      </c>
      <c r="I29" s="31" t="s">
        <v>269</v>
      </c>
      <c r="J29" s="31" t="s">
        <v>270</v>
      </c>
      <c r="K29" s="24" t="s">
        <v>271</v>
      </c>
      <c r="L29" s="24" t="s">
        <v>272</v>
      </c>
      <c r="M29" s="50" t="s">
        <v>273</v>
      </c>
      <c r="N29" s="74" t="s">
        <v>56</v>
      </c>
      <c r="O29" s="74" t="s">
        <v>177</v>
      </c>
      <c r="P29" s="78" t="s">
        <v>274</v>
      </c>
      <c r="Q29" s="74" t="s">
        <v>59</v>
      </c>
      <c r="R29" s="74">
        <v>0</v>
      </c>
      <c r="S29" s="76" t="s">
        <v>275</v>
      </c>
      <c r="T29" s="77">
        <f>(0%+25%+0%+25%)</f>
        <v>0.5</v>
      </c>
      <c r="U29" s="78"/>
      <c r="V29" s="78"/>
      <c r="W29" s="78" t="s">
        <v>276</v>
      </c>
      <c r="X29" s="52"/>
      <c r="Y29" s="51"/>
      <c r="Z29" s="52"/>
    </row>
    <row r="30" spans="1:26" ht="63.75">
      <c r="A30" s="32" t="s">
        <v>44</v>
      </c>
      <c r="B30" s="23">
        <v>17</v>
      </c>
      <c r="C30" s="24" t="s">
        <v>277</v>
      </c>
      <c r="D30" s="24" t="s">
        <v>278</v>
      </c>
      <c r="E30" s="24" t="s">
        <v>279</v>
      </c>
      <c r="F30" s="116" t="s">
        <v>280</v>
      </c>
      <c r="G30" s="116" t="s">
        <v>281</v>
      </c>
      <c r="H30" s="116" t="s">
        <v>282</v>
      </c>
      <c r="I30" s="118" t="s">
        <v>283</v>
      </c>
      <c r="J30" s="118" t="s">
        <v>284</v>
      </c>
      <c r="K30" s="116" t="s">
        <v>285</v>
      </c>
      <c r="L30" s="116" t="s">
        <v>285</v>
      </c>
      <c r="M30" s="114" t="s">
        <v>284</v>
      </c>
      <c r="N30" s="89" t="s">
        <v>56</v>
      </c>
      <c r="O30" s="89" t="s">
        <v>177</v>
      </c>
      <c r="P30" s="87" t="s">
        <v>286</v>
      </c>
      <c r="Q30" s="89" t="s">
        <v>59</v>
      </c>
      <c r="R30" s="89">
        <v>0</v>
      </c>
      <c r="S30" s="91" t="s">
        <v>287</v>
      </c>
      <c r="T30" s="93">
        <v>0.16669999999999999</v>
      </c>
      <c r="U30" s="91"/>
      <c r="V30" s="91"/>
      <c r="W30" s="87" t="s">
        <v>288</v>
      </c>
      <c r="X30" s="52"/>
      <c r="Y30" s="52"/>
      <c r="Z30" s="52"/>
    </row>
    <row r="31" spans="1:26" ht="156" customHeight="1" thickBot="1">
      <c r="A31" s="33" t="s">
        <v>44</v>
      </c>
      <c r="B31" s="34">
        <v>18</v>
      </c>
      <c r="C31" s="35" t="s">
        <v>289</v>
      </c>
      <c r="D31" s="36" t="s">
        <v>290</v>
      </c>
      <c r="E31" s="36" t="s">
        <v>291</v>
      </c>
      <c r="F31" s="117"/>
      <c r="G31" s="117"/>
      <c r="H31" s="117"/>
      <c r="I31" s="119"/>
      <c r="J31" s="119"/>
      <c r="K31" s="117"/>
      <c r="L31" s="117"/>
      <c r="M31" s="115"/>
      <c r="N31" s="90"/>
      <c r="O31" s="90"/>
      <c r="P31" s="88"/>
      <c r="Q31" s="90"/>
      <c r="R31" s="90"/>
      <c r="S31" s="92"/>
      <c r="T31" s="90"/>
      <c r="U31" s="92"/>
      <c r="V31" s="92"/>
      <c r="W31" s="88"/>
      <c r="X31" s="52"/>
      <c r="Y31" s="52"/>
      <c r="Z31" s="52"/>
    </row>
    <row r="32" spans="1:26" ht="43.35" customHeight="1">
      <c r="A32" s="38"/>
      <c r="B32" s="39"/>
      <c r="C32" s="11"/>
      <c r="D32" s="12"/>
      <c r="E32" s="11"/>
      <c r="G32" s="13"/>
      <c r="T32"/>
      <c r="W32" s="71"/>
      <c r="Z32" s="5"/>
    </row>
    <row r="33" spans="1:26" ht="13.35" customHeight="1">
      <c r="A33" s="20"/>
      <c r="T33"/>
      <c r="W33" s="71"/>
      <c r="Z33" s="5"/>
    </row>
    <row r="34" spans="1:26" ht="15" customHeight="1">
      <c r="A34" s="20"/>
      <c r="Q34" s="100"/>
      <c r="R34" s="100"/>
      <c r="S34" s="100"/>
      <c r="T34"/>
      <c r="W34" s="71"/>
      <c r="Z34" s="5"/>
    </row>
    <row r="35" spans="1:26" ht="15" customHeight="1">
      <c r="A35" s="20"/>
      <c r="Q35" s="100"/>
      <c r="R35" s="100"/>
      <c r="S35" s="100"/>
      <c r="T35"/>
      <c r="W35" s="71"/>
      <c r="Z35" s="5"/>
    </row>
    <row r="36" spans="1:26" ht="35.1" customHeight="1" thickBot="1">
      <c r="A36" s="20"/>
      <c r="E36" s="99" t="s">
        <v>292</v>
      </c>
      <c r="F36" s="99"/>
      <c r="G36" s="99"/>
      <c r="L36" s="111"/>
      <c r="M36" s="111"/>
      <c r="N36" s="111"/>
      <c r="O36" s="111"/>
      <c r="Q36" s="100"/>
      <c r="R36" s="100"/>
      <c r="S36" s="100"/>
      <c r="T36"/>
      <c r="W36" s="72"/>
      <c r="Z36" s="5"/>
    </row>
    <row r="37" spans="1:26" ht="13.35" customHeight="1">
      <c r="A37" s="20"/>
      <c r="C37" s="4"/>
      <c r="D37" s="37"/>
      <c r="E37" s="109" t="s">
        <v>293</v>
      </c>
      <c r="F37" s="109"/>
      <c r="G37" s="109"/>
      <c r="H37" s="4"/>
      <c r="I37" s="4"/>
      <c r="J37" s="4"/>
      <c r="K37" s="4"/>
      <c r="L37" s="109" t="s">
        <v>294</v>
      </c>
      <c r="M37" s="109"/>
      <c r="N37" s="109"/>
      <c r="O37" s="109"/>
      <c r="P37" s="4"/>
      <c r="W37" s="71"/>
      <c r="Z37" s="5"/>
    </row>
    <row r="38" spans="1:26" ht="13.35" customHeight="1">
      <c r="A38" s="20"/>
      <c r="C38" s="4"/>
      <c r="D38" s="37"/>
      <c r="E38" s="110"/>
      <c r="F38" s="110"/>
      <c r="G38" s="110"/>
      <c r="H38" s="4"/>
      <c r="I38" s="4"/>
      <c r="J38" s="4"/>
      <c r="K38" s="4"/>
      <c r="L38" s="110"/>
      <c r="M38" s="110"/>
      <c r="N38" s="110"/>
      <c r="O38" s="110"/>
      <c r="P38" s="4"/>
      <c r="W38" s="71"/>
      <c r="Z38" s="5"/>
    </row>
    <row r="39" spans="1:26" ht="13.35" customHeight="1">
      <c r="A39" s="20"/>
      <c r="C39" s="4"/>
      <c r="D39" s="37"/>
      <c r="E39" s="110"/>
      <c r="F39" s="110"/>
      <c r="G39" s="110"/>
      <c r="H39" s="4"/>
      <c r="I39" s="4"/>
      <c r="J39" s="4"/>
      <c r="K39" s="4"/>
      <c r="L39" s="110"/>
      <c r="M39" s="110"/>
      <c r="N39" s="110"/>
      <c r="O39" s="110"/>
      <c r="P39" s="4"/>
      <c r="W39" s="71"/>
      <c r="Z39" s="5"/>
    </row>
    <row r="40" spans="1:26" ht="60.6" customHeight="1">
      <c r="A40" s="20"/>
      <c r="C40" s="4"/>
      <c r="D40" s="37"/>
      <c r="E40" s="110"/>
      <c r="F40" s="110"/>
      <c r="G40" s="110"/>
      <c r="H40" s="4"/>
      <c r="I40" s="4"/>
      <c r="J40" s="4"/>
      <c r="K40" s="4"/>
      <c r="L40" s="110"/>
      <c r="M40" s="110"/>
      <c r="N40" s="110"/>
      <c r="O40" s="110"/>
      <c r="P40" s="4"/>
      <c r="W40" s="71"/>
      <c r="Z40" s="5"/>
    </row>
    <row r="41" spans="1:26" ht="13.35" customHeight="1">
      <c r="A41" s="20"/>
      <c r="E41" s="4"/>
      <c r="F41" s="4"/>
      <c r="G41" s="4"/>
      <c r="H41" s="4"/>
      <c r="I41" s="4"/>
      <c r="W41" s="71"/>
      <c r="Z41" s="5"/>
    </row>
    <row r="42" spans="1:26" ht="14.1" customHeight="1">
      <c r="A42" s="20"/>
      <c r="E42" s="4"/>
      <c r="F42" s="4"/>
      <c r="G42" s="4"/>
      <c r="H42" s="4"/>
      <c r="I42" s="4"/>
      <c r="W42" s="71"/>
      <c r="Z42" s="5"/>
    </row>
    <row r="43" spans="1:26" ht="13.35" customHeight="1">
      <c r="A43" s="20"/>
      <c r="E43" s="4"/>
      <c r="F43" s="4"/>
      <c r="G43" s="4"/>
      <c r="H43" s="4"/>
      <c r="I43" s="4"/>
      <c r="W43" s="71"/>
      <c r="Z43" s="5"/>
    </row>
    <row r="44" spans="1:26" ht="13.35" customHeight="1">
      <c r="A44" s="20"/>
      <c r="E44" s="4"/>
      <c r="F44" s="4"/>
      <c r="G44" s="4"/>
      <c r="H44" s="4"/>
      <c r="I44" s="4"/>
      <c r="W44" s="71"/>
      <c r="Z44" s="5"/>
    </row>
    <row r="45" spans="1:26">
      <c r="A45" s="20"/>
      <c r="W45" s="71"/>
      <c r="Z45" s="5"/>
    </row>
    <row r="46" spans="1:26" ht="13.5" thickBot="1">
      <c r="A46" s="21"/>
      <c r="B46" s="19"/>
      <c r="C46" s="6"/>
      <c r="D46" s="6"/>
      <c r="E46" s="6"/>
      <c r="F46" s="6"/>
      <c r="G46" s="6"/>
      <c r="H46" s="6"/>
      <c r="I46" s="6"/>
      <c r="J46" s="6"/>
      <c r="K46" s="6"/>
      <c r="L46" s="6"/>
      <c r="M46" s="6"/>
      <c r="N46" s="6"/>
      <c r="O46" s="6"/>
      <c r="P46" s="6"/>
      <c r="Q46" s="6"/>
      <c r="R46" s="6"/>
      <c r="S46" s="6"/>
      <c r="T46" s="6"/>
      <c r="U46" s="6"/>
      <c r="V46" s="6"/>
      <c r="W46" s="73"/>
      <c r="X46" s="6"/>
      <c r="Y46" s="6"/>
      <c r="Z46" s="7"/>
    </row>
    <row r="47" spans="1:26">
      <c r="W47" s="71"/>
    </row>
    <row r="48" spans="1:26">
      <c r="W48" s="71"/>
    </row>
    <row r="49" spans="23:23">
      <c r="W49" s="71"/>
    </row>
    <row r="50" spans="23:23">
      <c r="W50" s="71"/>
    </row>
    <row r="51" spans="23:23">
      <c r="W51" s="71"/>
    </row>
    <row r="52" spans="23:23">
      <c r="W52" s="71"/>
    </row>
    <row r="53" spans="23:23">
      <c r="W53" s="71"/>
    </row>
    <row r="54" spans="23:23">
      <c r="W54" s="71"/>
    </row>
    <row r="55" spans="23:23">
      <c r="W55" s="71"/>
    </row>
  </sheetData>
  <sheetProtection algorithmName="SHA-512" hashValue="zyjHwFOMa3Fe88IinuMQ6qQ+fFWVHleIDQ3sPbp/2XVRs99OBgBAiKOOQt3eQiE6EhF5qKP8mx1dbH3KePWJlA==" saltValue="D5OoYxvH/bGqkqRayZYNHQ==" spinCount="100000" sheet="1" formatCells="0" formatColumns="0" formatRows="0" insertColumns="0" insertRows="0" insertHyperlinks="0" deleteColumns="0" deleteRows="0" sort="0" autoFilter="0" pivotTables="0"/>
  <mergeCells count="82">
    <mergeCell ref="B15:B17"/>
    <mergeCell ref="B19:B21"/>
    <mergeCell ref="G8:G9"/>
    <mergeCell ref="H8:H9"/>
    <mergeCell ref="I8:I9"/>
    <mergeCell ref="B8:B9"/>
    <mergeCell ref="E8:E9"/>
    <mergeCell ref="A7:M7"/>
    <mergeCell ref="D8:D9"/>
    <mergeCell ref="A8:A9"/>
    <mergeCell ref="C8:C9"/>
    <mergeCell ref="F8:F9"/>
    <mergeCell ref="J8:J9"/>
    <mergeCell ref="K8:K9"/>
    <mergeCell ref="L8:L9"/>
    <mergeCell ref="M8:M9"/>
    <mergeCell ref="O4:P4"/>
    <mergeCell ref="Q4:R4"/>
    <mergeCell ref="X4:Y4"/>
    <mergeCell ref="X5:Y5"/>
    <mergeCell ref="E1:X1"/>
    <mergeCell ref="A2:Z2"/>
    <mergeCell ref="A3:B3"/>
    <mergeCell ref="C3:E3"/>
    <mergeCell ref="G3:H3"/>
    <mergeCell ref="I3:M3"/>
    <mergeCell ref="O3:P3"/>
    <mergeCell ref="Q3:R3"/>
    <mergeCell ref="T3:U3"/>
    <mergeCell ref="X3:Y3"/>
    <mergeCell ref="A4:B4"/>
    <mergeCell ref="C4:E4"/>
    <mergeCell ref="A5:B5"/>
    <mergeCell ref="C5:E5"/>
    <mergeCell ref="G5:H5"/>
    <mergeCell ref="I5:M5"/>
    <mergeCell ref="T5:U5"/>
    <mergeCell ref="E37:G40"/>
    <mergeCell ref="L37:O40"/>
    <mergeCell ref="L36:O36"/>
    <mergeCell ref="G20:M20"/>
    <mergeCell ref="U8:U9"/>
    <mergeCell ref="M30:M31"/>
    <mergeCell ref="T8:T9"/>
    <mergeCell ref="H30:H31"/>
    <mergeCell ref="F30:F31"/>
    <mergeCell ref="G30:G31"/>
    <mergeCell ref="I30:I31"/>
    <mergeCell ref="J30:J31"/>
    <mergeCell ref="K30:K31"/>
    <mergeCell ref="L30:L31"/>
    <mergeCell ref="O8:O9"/>
    <mergeCell ref="S8:S9"/>
    <mergeCell ref="E36:G36"/>
    <mergeCell ref="Q34:S36"/>
    <mergeCell ref="C19:M19"/>
    <mergeCell ref="C15:C17"/>
    <mergeCell ref="D15:D17"/>
    <mergeCell ref="E15:E17"/>
    <mergeCell ref="P30:P31"/>
    <mergeCell ref="N30:N31"/>
    <mergeCell ref="O30:O31"/>
    <mergeCell ref="N7:W7"/>
    <mergeCell ref="Z26:Z27"/>
    <mergeCell ref="Z12:Z13"/>
    <mergeCell ref="X26:X27"/>
    <mergeCell ref="X12:X13"/>
    <mergeCell ref="V8:V9"/>
    <mergeCell ref="W8:W9"/>
    <mergeCell ref="N8:N9"/>
    <mergeCell ref="P8:P9"/>
    <mergeCell ref="Q8:Q9"/>
    <mergeCell ref="R8:R9"/>
    <mergeCell ref="T15:T17"/>
    <mergeCell ref="O15:O17"/>
    <mergeCell ref="W30:W31"/>
    <mergeCell ref="R30:R31"/>
    <mergeCell ref="S30:S31"/>
    <mergeCell ref="Q30:Q31"/>
    <mergeCell ref="T30:T31"/>
    <mergeCell ref="U30:U31"/>
    <mergeCell ref="V30:V31"/>
  </mergeCells>
  <phoneticPr fontId="23" type="noConversion"/>
  <dataValidations xWindow="831" yWindow="409" count="28">
    <dataValidation allowBlank="1" showInputMessage="1" showErrorMessage="1" promptTitle="1. ORGANISMO DE TRÁNSITO" prompt="Seleccionar en la lista plegable el nombre del organismo de tránsito que presenta el Plan de Mejoramiento" sqref="A3:B3" xr:uid="{00000000-0002-0000-0000-000000000000}"/>
    <dataValidation allowBlank="1" showInputMessage="1" showErrorMessage="1" promptTitle="2. RESPONSABLE" prompt="_x000a_Nombre del Director(a)/Secretario(a) del organismo de tránsito que suscribe el Plan de Mejoramiento" sqref="G3:H3" xr:uid="{00000000-0002-0000-0000-000001000000}"/>
    <dataValidation allowBlank="1" showInputMessage="1" showErrorMessage="1" promptTitle="3. FECHA DE SUSCRIPCIÓN DEL PLAN" prompt="Registrar Fecha en la que el Director(a)/Secretario(a) suscribe el Plan de Mejoramiento." sqref="O3:P3" xr:uid="{00000000-0002-0000-0000-000002000000}"/>
    <dataValidation allowBlank="1" showInputMessage="1" showErrorMessage="1" promptTitle="4. RADICADOS DEL PLAN " prompt="Registrar los números con los cuales se radicó el Plan de Mejoramiento en la Superintendencia de Transporte  y la ANSV_x000a_" sqref="T3:U3" xr:uid="{00000000-0002-0000-0000-000003000000}"/>
    <dataValidation allowBlank="1" showInputMessage="1" showErrorMessage="1" promptTitle="5. PROCESO" prompt="Registrar nombre del proceso de supervisión de acuerdo con las competencias de  la Superintendencia de Transporte &quot;Vigilancia&quot;" sqref="A4:B4" xr:uid="{00000000-0002-0000-0000-000004000000}"/>
    <dataValidation allowBlank="1" showInputMessage="1" showErrorMessage="1" promptTitle="6. ACCIÓN DE SUPERVISIÓN" prompt="Registrar el nombre de la acción de supervisión que se desarrolló por parte de la Superintendencia de Transporte, en este caso  &quot;Visita Preventiva&quot;" sqref="O4:P4" xr:uid="{00000000-0002-0000-0000-000005000000}"/>
    <dataValidation allowBlank="1" showInputMessage="1" showErrorMessage="1" promptTitle="7. RADICADO DEL DIAGNÓSTICO" prompt="Registrar el número de la comunicación mediante la cual se remitió al organismo de tránsito el Diagnóstico de la visita" sqref="A5:B5" xr:uid="{00000000-0002-0000-0000-000006000000}"/>
    <dataValidation allowBlank="1" showInputMessage="1" showErrorMessage="1" promptTitle="7.1 FECHA RADICADO DIAGNÓSTICO" prompt="Registrar fecha dd/mm/aaaa de la comunicación mediante la cual se remitió al organismo de tránsito el Diagnóstico de la visita " sqref="G5:H5" xr:uid="{00000000-0002-0000-0000-000007000000}"/>
    <dataValidation allowBlank="1" showInputMessage="1" showErrorMessage="1" promptTitle="8. RADICADO CUMPLIMIENTO" prompt="Registrar número de la comunicación mediante la cual se informa al organismo de tránsito el cierre de la totalidad de las falencias comunicadas a través del Diagnóstico y el cumplimiento del Plan de Mejoramiento" sqref="T5:U5" xr:uid="{00000000-0002-0000-0000-000008000000}"/>
    <dataValidation allowBlank="1" showInputMessage="1" showErrorMessage="1" promptTitle="9.3 Descripción de Falencia" prompt="Transcribir brevemente la falencia de acuerdo a lo enunciado en el Diagnóstico" sqref="C8:C9" xr:uid="{00000000-0002-0000-0000-000009000000}"/>
    <dataValidation allowBlank="1" showInputMessage="1" showErrorMessage="1" promptTitle="9.4 Norma Afectada" prompt="Señalar cual es la norma a la cual no se le está dando cumplimiento parcial o totalmente" sqref="D8:D9" xr:uid="{00000000-0002-0000-0000-00000A000000}"/>
    <dataValidation allowBlank="1" showInputMessage="1" showErrorMessage="1" promptTitle="9.5 Causa (s) Raíz Falencia" prompt="Describir los medios, circunstancias, agentes que se consideren generadores de la falencia u observación._x000a_" sqref="E8:E9" xr:uid="{00000000-0002-0000-0000-00000B000000}"/>
    <dataValidation allowBlank="1" showInputMessage="1" showErrorMessage="1" promptTitle="9.6 Acción (es) de Mejora" prompt="Corresponde a la descripción clara, coherente y concreta de la (s) acción (es), que se implementará (n) para eliminar la (s) causa (s) de la falencia. " sqref="F8:F9" xr:uid="{00000000-0002-0000-0000-00000C000000}"/>
    <dataValidation allowBlank="1" showInputMessage="1" showErrorMessage="1" promptTitle="9.7 Activiades para Acc Mejora" prompt="Describir cada una de las actividades que se necesiten ejecutar para el logro de la (s) acción (es) de mejora" sqref="G8:G9" xr:uid="{00000000-0002-0000-0000-00000D000000}"/>
    <dataValidation allowBlank="1" showInputMessage="1" showErrorMessage="1" promptTitle="9.8 Responsable de Actividades" prompt="Registrar nombre del (los) profesional (es) asignado (s) para la ejecución de la (s) actividad (es) propuesta (s) y hacer seguimiento a las mismas." sqref="H8:H9" xr:uid="{00000000-0002-0000-0000-00000E000000}"/>
    <dataValidation allowBlank="1" showInputMessage="1" showErrorMessage="1" promptTitle="9.9 Fecha de Inicio dd/mm/aaaa" prompt="Registrar la fecha en que se iniciará la realización de la (s) actividad (es) propuesta (s) " sqref="I8:I9" xr:uid="{00000000-0002-0000-0000-00000F000000}"/>
    <dataValidation allowBlank="1" showInputMessage="1" showErrorMessage="1" promptTitle="9.10 Fecha Terminación dd/mm/aaa" prompt="Registrar la fecha en que se terminará de realizar la (s) actividad (es) propuesta (s)" sqref="J8:J9" xr:uid="{00000000-0002-0000-0000-000010000000}"/>
    <dataValidation allowBlank="1" showInputMessage="1" showErrorMessage="1" promptTitle="9.11 Entregable por Actividad" prompt="Mencionar la (s) evidencia (s) que se va (n) a cargar respecto de la (s) actividad (es) propuesta (s)._x000a_" sqref="K8:K9" xr:uid="{00000000-0002-0000-0000-000011000000}"/>
    <dataValidation allowBlank="1" showInputMessage="1" showErrorMessage="1" promptTitle="9.12 Entregable  Final" prompt="Mencionar la (s) evidencia (s) que se va (n) a cargar respecto de  la ejecución de la acción de mejora." sqref="L8:L9" xr:uid="{00000000-0002-0000-0000-000012000000}"/>
    <dataValidation allowBlank="1" showInputMessage="1" showErrorMessage="1" promptTitle="9.13 Fecha Entregable Final" prompt="Registrar la fecha en la que se va (n) cargar la (s)  evidencia (s) de la ejecución de la (s) acción (es) de mejora" sqref="M8:M9" xr:uid="{00000000-0002-0000-0000-000013000000}"/>
    <dataValidation allowBlank="1" showInputMessage="1" showErrorMessage="1" promptTitle="9. PLAN DE MEJORAMIENTO" prompt="La información de este bloque será diligenciada por el Director (a) y/o Secretario (a) del Organismo de Tránsito" sqref="A7:M7" xr:uid="{00000000-0002-0000-0000-000014000000}"/>
    <dataValidation allowBlank="1" showInputMessage="1" showErrorMessage="1" promptTitle="10.  REVISIÓN PLAN" prompt="La información de este bloque será diligeciada por los profesionales asignados por la Supertransporte y ANSV, para la aprobación del Plan de Mejoramiento_x000a_" sqref="N7:R7" xr:uid="{8E4321AD-7184-4114-BC1F-790651178888}"/>
    <dataValidation allowBlank="1" showInputMessage="1" showErrorMessage="1" promptTitle="11. SEGUIMIENTO ACTIVIDADES" prompt="La información de este bloque será diligenciada por el responsable de la ejecución de cada actividad propuesta en el Plan de Mejoramiento, dentro de los 3 días siguientes de radicados en la SPT y ANSV, los entregables de cada actividad" sqref="S7:V7" xr:uid="{0C1C055D-5D93-4440-ABD2-AE8327B83CA7}"/>
    <dataValidation allowBlank="1" showInputMessage="1" showErrorMessage="1" promptTitle="13. SEGUI IMPLEMENTACIÓN PLAN" prompt="La información de este bloque será diligeciada por los profesionales asignados por la Supertransporte y ANSV, para el seguimiento de la implementación del Plan de Mejoramiento" sqref="W7" xr:uid="{60633703-3928-4A76-B84B-FFAF7E50C85F}"/>
    <dataValidation allowBlank="1" showInputMessage="1" showErrorMessage="1" promptTitle="4.1 FECHAS RADICADOS DEL PLAN " prompt="Registrar las fechas de los números mediante los cuales se radicó el Plan de Mejoramiento en la Supoeritendencia de Transporte y la ANSV" sqref="W3" xr:uid="{00000000-0002-0000-0000-000018000000}"/>
    <dataValidation allowBlank="1" showInputMessage="1" showErrorMessage="1" promptTitle="6.1 FECHA ACCIÓN SUPERVISIÓN" prompt="Registrar la fecha dd/mm/aaaa, en la que se ejecutó la acción de supervisión. (fecha de inicio y finalización de la visita)" sqref="W4" xr:uid="{00000000-0002-0000-0000-000019000000}"/>
    <dataValidation allowBlank="1" showInputMessage="1" showErrorMessage="1" promptTitle="8.1 FECHA RADICADO CUMPLIMIENTO" prompt="Registrar la fecha dd/mm/aaaa, del número del radicado mediante el cual se comunicó al organismo de tránsito el cierre de las falencias y el cumplimiento del Plan de Mejoramiento" sqref="W5" xr:uid="{00000000-0002-0000-0000-00001A000000}"/>
    <dataValidation type="list" allowBlank="1" showInputMessage="1" showErrorMessage="1" sqref="B10:B15 B18:B19 B22:B31 A10:A31 A33:B98" xr:uid="{00000000-0002-0000-0000-00001B000000}">
      <formula1>#REF!</formula1>
    </dataValidation>
  </dataValidations>
  <pageMargins left="0.70866141732283472" right="0.70866141732283472" top="0.74803149606299213" bottom="0.74803149606299213" header="0.31496062992125984" footer="0.31496062992125984"/>
  <pageSetup paperSize="5" scale="30" orientation="landscape" r:id="rId1"/>
  <rowBreaks count="1" manualBreakCount="1">
    <brk id="26" max="22" man="1"/>
  </rowBreaks>
  <colBreaks count="1" manualBreakCount="1">
    <brk id="13"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EE350-7F5F-4ED0-B787-963AB56B56F6}">
  <dimension ref="A1:C5"/>
  <sheetViews>
    <sheetView workbookViewId="0">
      <selection activeCell="C5" sqref="C5"/>
    </sheetView>
  </sheetViews>
  <sheetFormatPr defaultColWidth="11.42578125" defaultRowHeight="12.75"/>
  <cols>
    <col min="1" max="4" width="34.42578125" customWidth="1"/>
  </cols>
  <sheetData>
    <row r="1" spans="1:3" ht="15.75" thickBot="1">
      <c r="A1" s="149" t="s">
        <v>295</v>
      </c>
      <c r="B1" s="150"/>
      <c r="C1" s="151"/>
    </row>
    <row r="2" spans="1:3" ht="15.75" thickBot="1">
      <c r="A2" s="58" t="s">
        <v>296</v>
      </c>
      <c r="B2" s="59" t="s">
        <v>297</v>
      </c>
      <c r="C2" s="60" t="s">
        <v>298</v>
      </c>
    </row>
    <row r="3" spans="1:3" ht="30">
      <c r="A3" s="61" t="s">
        <v>299</v>
      </c>
      <c r="B3" s="62" t="s">
        <v>300</v>
      </c>
      <c r="C3" s="63" t="s">
        <v>301</v>
      </c>
    </row>
    <row r="4" spans="1:3" ht="75">
      <c r="A4" s="64" t="s">
        <v>302</v>
      </c>
      <c r="B4" s="65" t="s">
        <v>303</v>
      </c>
      <c r="C4" s="66" t="s">
        <v>304</v>
      </c>
    </row>
    <row r="5" spans="1:3" ht="75.75" thickBot="1">
      <c r="A5" s="67" t="s">
        <v>305</v>
      </c>
      <c r="B5" s="68" t="s">
        <v>306</v>
      </c>
      <c r="C5" s="69" t="s">
        <v>307</v>
      </c>
    </row>
  </sheetData>
  <sheetProtection algorithmName="SHA-512" hashValue="vGeOYhjfs2jlPSw3u1lGaTde6Spd9txSmWVStKrugXBsdNcJywSN4jEZPp48hh1W2+btduyAaVJrF8pefuWFQQ==" saltValue="40spAzYL1HLhGNUvcycv/Q==" spinCount="100000" sheet="1" formatCells="0" formatColumns="0" formatRows="0" insertColumns="0" insertRows="0" insertHyperlinks="0" deleteColumns="0" deleteRows="0" sort="0" autoFilter="0" pivotTables="0"/>
  <mergeCells count="1">
    <mergeCell ref="A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4893a06-7302-4e1f-a4a9-bdbebbadba16" xsi:nil="true"/>
    <lcf76f155ced4ddcb4097134ff3c332f xmlns="0e13ca48-64f4-4e9c-aa18-779bff98b4c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93E443E1933304CA45FF4A3BAC78DA1" ma:contentTypeVersion="14" ma:contentTypeDescription="Crear nuevo documento." ma:contentTypeScope="" ma:versionID="705026a0b5d38acc679cc3f56f362ba8">
  <xsd:schema xmlns:xsd="http://www.w3.org/2001/XMLSchema" xmlns:xs="http://www.w3.org/2001/XMLSchema" xmlns:p="http://schemas.microsoft.com/office/2006/metadata/properties" xmlns:ns2="0e13ca48-64f4-4e9c-aa18-779bff98b4cf" xmlns:ns3="64893a06-7302-4e1f-a4a9-bdbebbadba16" targetNamespace="http://schemas.microsoft.com/office/2006/metadata/properties" ma:root="true" ma:fieldsID="d4df5646ffceece8080039dd70722c3d" ns2:_="" ns3:_="">
    <xsd:import namespace="0e13ca48-64f4-4e9c-aa18-779bff98b4cf"/>
    <xsd:import namespace="64893a06-7302-4e1f-a4a9-bdbebbadba1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13ca48-64f4-4e9c-aa18-779bff98b4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dbcad680-5a29-4d0b-8086-9ecf1ca567a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4893a06-7302-4e1f-a4a9-bdbebbadba16"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3cf695c6-61b7-40f2-bfbf-96c609bfcb64}" ma:internalName="TaxCatchAll" ma:showField="CatchAllData" ma:web="64893a06-7302-4e1f-a4a9-bdbebbadba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71B405-10EC-483D-8F32-8AB7FF2E84B5}"/>
</file>

<file path=customXml/itemProps2.xml><?xml version="1.0" encoding="utf-8"?>
<ds:datastoreItem xmlns:ds="http://schemas.openxmlformats.org/officeDocument/2006/customXml" ds:itemID="{B072AB23-4F0A-42CB-A305-193A92C59F8A}"/>
</file>

<file path=customXml/itemProps3.xml><?xml version="1.0" encoding="utf-8"?>
<ds:datastoreItem xmlns:ds="http://schemas.openxmlformats.org/officeDocument/2006/customXml" ds:itemID="{F1C401FD-3DB3-4535-B351-76A1A8356A29}"/>
</file>

<file path=docProps/app.xml><?xml version="1.0" encoding="utf-8"?>
<Properties xmlns="http://schemas.openxmlformats.org/officeDocument/2006/extended-properties" xmlns:vt="http://schemas.openxmlformats.org/officeDocument/2006/docPropsVTypes">
  <Application>Microsoft Excel Online</Application>
  <Manager/>
  <Company>LABORATORIO</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GILETE</dc:creator>
  <cp:keywords/>
  <dc:description/>
  <cp:lastModifiedBy>Monica Liliana Sanchez Pulido</cp:lastModifiedBy>
  <cp:revision/>
  <dcterms:created xsi:type="dcterms:W3CDTF">2007-10-29T15:32:08Z</dcterms:created>
  <dcterms:modified xsi:type="dcterms:W3CDTF">2025-08-05T02:35:37Z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0x010100493E443E1933304CA45FF4A3BAC78DA1</vt:lpwstr>
  </property>
  <property fmtid="{D5CDD505-2E9C-101B-9397-08002B2CF9AE}" pid="4" name="MSIP_Label_79c9bbd4-2155-4c05-a8cb-143fc41f09a9_Enabled">
    <vt:lpwstr>true</vt:lpwstr>
  </property>
  <property fmtid="{D5CDD505-2E9C-101B-9397-08002B2CF9AE}" pid="5" name="MSIP_Label_79c9bbd4-2155-4c05-a8cb-143fc41f09a9_SetDate">
    <vt:lpwstr>2024-10-02T16:44:02Z</vt:lpwstr>
  </property>
  <property fmtid="{D5CDD505-2E9C-101B-9397-08002B2CF9AE}" pid="6" name="MSIP_Label_79c9bbd4-2155-4c05-a8cb-143fc41f09a9_Method">
    <vt:lpwstr>Standard</vt:lpwstr>
  </property>
  <property fmtid="{D5CDD505-2E9C-101B-9397-08002B2CF9AE}" pid="7" name="MSIP_Label_79c9bbd4-2155-4c05-a8cb-143fc41f09a9_Name">
    <vt:lpwstr>defa4170-0d19-0005-0004-bc88714345d2</vt:lpwstr>
  </property>
  <property fmtid="{D5CDD505-2E9C-101B-9397-08002B2CF9AE}" pid="8" name="MSIP_Label_79c9bbd4-2155-4c05-a8cb-143fc41f09a9_SiteId">
    <vt:lpwstr>33fa6907-21c6-4126-aa66-bcbed95361bb</vt:lpwstr>
  </property>
  <property fmtid="{D5CDD505-2E9C-101B-9397-08002B2CF9AE}" pid="9" name="MSIP_Label_79c9bbd4-2155-4c05-a8cb-143fc41f09a9_ActionId">
    <vt:lpwstr>5d366e89-ed02-4e3d-a077-12ac841e1e3b</vt:lpwstr>
  </property>
  <property fmtid="{D5CDD505-2E9C-101B-9397-08002B2CF9AE}" pid="10" name="MSIP_Label_79c9bbd4-2155-4c05-a8cb-143fc41f09a9_ContentBits">
    <vt:lpwstr>0</vt:lpwstr>
  </property>
</Properties>
</file>